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codeName="ThisWorkbook" defaultThemeVersion="124226"/>
  <bookViews>
    <workbookView xWindow="0" yWindow="0" windowWidth="20730" windowHeight="11760" tabRatio="892"/>
  </bookViews>
  <sheets>
    <sheet name="Биланс успеха" sheetId="3" r:id="rId1"/>
    <sheet name="Chart1" sheetId="21" r:id="rId2"/>
    <sheet name="Биланс стања" sheetId="11" r:id="rId3"/>
    <sheet name="Извештај о новчаним токовима" sheetId="12" r:id="rId4"/>
    <sheet name="Зараде " sheetId="7" r:id="rId5"/>
    <sheet name="Запослени" sheetId="6" r:id="rId6"/>
    <sheet name="Цене" sheetId="8" r:id="rId7"/>
    <sheet name="Субвенције" sheetId="9" r:id="rId8"/>
    <sheet name="Донације" sheetId="10" r:id="rId9"/>
    <sheet name="Добит" sheetId="15" r:id="rId10"/>
    <sheet name="Кредити" sheetId="5" r:id="rId11"/>
    <sheet name="Готовина" sheetId="14" r:id="rId12"/>
    <sheet name="Извештај о инвестицијама " sheetId="19" r:id="rId13"/>
    <sheet name="Образац НБС " sheetId="18" r:id="rId14"/>
    <sheet name="List1" sheetId="20" r:id="rId15"/>
  </sheets>
  <definedNames>
    <definedName name="_xlnm.Print_Area" localSheetId="8">Донације!$B$2:$K$32</definedName>
    <definedName name="_xlnm.Print_Area" localSheetId="5">Запослени!$B$2:$F$31</definedName>
    <definedName name="_xlnm.Print_Area" localSheetId="4">'Зараде '!$B$1:$H$48</definedName>
    <definedName name="_xlnm.Print_Area" localSheetId="10">Кредити!$A$1:$W$34</definedName>
    <definedName name="_xlnm.Print_Area" localSheetId="7">Субвенције!$B$3:$G$56</definedName>
    <definedName name="_xlnm.Print_Area" localSheetId="6">Цене!$B$1:$R$34</definedName>
  </definedNames>
  <calcPr calcId="125725"/>
</workbook>
</file>

<file path=xl/calcChain.xml><?xml version="1.0" encoding="utf-8"?>
<calcChain xmlns="http://schemas.openxmlformats.org/spreadsheetml/2006/main">
  <c r="H21" i="7"/>
  <c r="I43" i="12"/>
  <c r="I21"/>
  <c r="I13"/>
  <c r="I62" i="3"/>
  <c r="G22" i="18"/>
  <c r="G25"/>
  <c r="G23"/>
  <c r="F22"/>
  <c r="E22"/>
  <c r="I15" i="10"/>
  <c r="I14"/>
  <c r="I11"/>
  <c r="H54" i="3"/>
  <c r="I51" i="12"/>
  <c r="H24"/>
  <c r="E59"/>
  <c r="E55"/>
  <c r="E53"/>
  <c r="E52"/>
  <c r="E51"/>
  <c r="E43"/>
  <c r="E22"/>
  <c r="E15"/>
  <c r="E11"/>
  <c r="I21" i="11"/>
  <c r="H103"/>
  <c r="H99"/>
  <c r="H125"/>
  <c r="H12"/>
  <c r="H62" i="3"/>
  <c r="G48" i="7"/>
  <c r="G59" i="12"/>
  <c r="G51"/>
  <c r="G54"/>
  <c r="G30"/>
  <c r="G53"/>
  <c r="G52"/>
  <c r="G43"/>
  <c r="G21"/>
  <c r="G15"/>
  <c r="G11"/>
  <c r="F59"/>
  <c r="F54"/>
  <c r="F53"/>
  <c r="F52"/>
  <c r="F51"/>
  <c r="F43"/>
  <c r="F21"/>
  <c r="F15"/>
  <c r="F11"/>
  <c r="G146" i="11"/>
  <c r="G125"/>
  <c r="G99"/>
  <c r="G12"/>
  <c r="F12"/>
  <c r="F99"/>
  <c r="F125"/>
  <c r="F103"/>
  <c r="E124"/>
  <c r="E133"/>
  <c r="E125"/>
  <c r="E103"/>
  <c r="E99"/>
  <c r="E84"/>
  <c r="E12"/>
  <c r="H53"/>
  <c r="G53"/>
  <c r="F53"/>
  <c r="E53"/>
  <c r="H15" i="3"/>
  <c r="G15"/>
  <c r="F15"/>
  <c r="E15"/>
  <c r="I48" i="12"/>
  <c r="I20"/>
  <c r="G25" i="14"/>
  <c r="H36" i="7"/>
  <c r="I60" i="3"/>
  <c r="G21" i="14" l="1"/>
  <c r="H43" i="12"/>
  <c r="H51" s="1"/>
  <c r="H15"/>
  <c r="H11"/>
  <c r="H52" s="1"/>
  <c r="I121" i="11"/>
  <c r="I101"/>
  <c r="I147"/>
  <c r="I144"/>
  <c r="I143"/>
  <c r="I131"/>
  <c r="I81"/>
  <c r="F133"/>
  <c r="G133"/>
  <c r="H133"/>
  <c r="F114"/>
  <c r="G114"/>
  <c r="G106" s="1"/>
  <c r="H114"/>
  <c r="E114"/>
  <c r="E106" s="1"/>
  <c r="E146" s="1"/>
  <c r="F107"/>
  <c r="G107"/>
  <c r="H107"/>
  <c r="E107"/>
  <c r="F106"/>
  <c r="H106"/>
  <c r="F84"/>
  <c r="G84"/>
  <c r="H84"/>
  <c r="F71"/>
  <c r="G71"/>
  <c r="H71"/>
  <c r="E71"/>
  <c r="E60"/>
  <c r="F60"/>
  <c r="G60"/>
  <c r="H60"/>
  <c r="F43"/>
  <c r="G43"/>
  <c r="H43"/>
  <c r="E43"/>
  <c r="G28"/>
  <c r="H28"/>
  <c r="F33"/>
  <c r="G33"/>
  <c r="H33"/>
  <c r="E33"/>
  <c r="F28"/>
  <c r="E28"/>
  <c r="E19"/>
  <c r="F19"/>
  <c r="G19"/>
  <c r="H19"/>
  <c r="G32" i="3"/>
  <c r="F32"/>
  <c r="E32"/>
  <c r="G68"/>
  <c r="G72" s="1"/>
  <c r="G79" s="1"/>
  <c r="E54"/>
  <c r="F54"/>
  <c r="F47"/>
  <c r="F46" s="1"/>
  <c r="G47"/>
  <c r="G46" s="1"/>
  <c r="E46"/>
  <c r="E68" s="1"/>
  <c r="H46"/>
  <c r="E22"/>
  <c r="E14" s="1"/>
  <c r="F22"/>
  <c r="F14" s="1"/>
  <c r="G22"/>
  <c r="H22"/>
  <c r="H14" s="1"/>
  <c r="I12" i="11"/>
  <c r="I14"/>
  <c r="I22"/>
  <c r="I54"/>
  <c r="I57"/>
  <c r="I65"/>
  <c r="I68"/>
  <c r="I69"/>
  <c r="I77"/>
  <c r="I86"/>
  <c r="I104"/>
  <c r="I138"/>
  <c r="I139"/>
  <c r="I141"/>
  <c r="H16" i="7"/>
  <c r="H19"/>
  <c r="H20"/>
  <c r="H22"/>
  <c r="H23"/>
  <c r="H24"/>
  <c r="H29"/>
  <c r="H30"/>
  <c r="H31"/>
  <c r="H37"/>
  <c r="H39"/>
  <c r="H15"/>
  <c r="H10"/>
  <c r="H11"/>
  <c r="H9"/>
  <c r="F62" i="3" l="1"/>
  <c r="F68" s="1"/>
  <c r="F72" s="1"/>
  <c r="F79" s="1"/>
  <c r="E72"/>
  <c r="E79" s="1"/>
  <c r="I106" i="11"/>
  <c r="I114"/>
  <c r="I125"/>
  <c r="H53" i="12"/>
  <c r="H54" s="1"/>
  <c r="H59" s="1"/>
  <c r="H21"/>
  <c r="H52" i="11"/>
  <c r="H124"/>
  <c r="E11"/>
  <c r="I53"/>
  <c r="I60"/>
  <c r="I99"/>
  <c r="I103"/>
  <c r="F124"/>
  <c r="F146" s="1"/>
  <c r="I133"/>
  <c r="F11"/>
  <c r="F80" s="1"/>
  <c r="F52"/>
  <c r="I84"/>
  <c r="I19"/>
  <c r="G124"/>
  <c r="I124" s="1"/>
  <c r="G52"/>
  <c r="G11"/>
  <c r="E52"/>
  <c r="E80" s="1"/>
  <c r="G14" i="3"/>
  <c r="I18" i="12"/>
  <c r="I52"/>
  <c r="I56"/>
  <c r="I12"/>
  <c r="I14"/>
  <c r="I15"/>
  <c r="I16"/>
  <c r="I17"/>
  <c r="I11"/>
  <c r="H11" i="11"/>
  <c r="I59" i="12" l="1"/>
  <c r="I53"/>
  <c r="I54"/>
  <c r="I52" i="11"/>
  <c r="G80"/>
  <c r="G152" s="1"/>
  <c r="I11"/>
  <c r="H80"/>
  <c r="H83"/>
  <c r="I80" l="1"/>
  <c r="H146"/>
  <c r="I146" s="1"/>
  <c r="I83"/>
  <c r="K94" i="3"/>
  <c r="H152" i="11" l="1"/>
  <c r="K15" i="12"/>
  <c r="K53" s="1"/>
  <c r="K11"/>
  <c r="K54" i="3"/>
  <c r="K47"/>
  <c r="K46" s="1"/>
  <c r="K32"/>
  <c r="K22"/>
  <c r="K14" s="1"/>
  <c r="K44" l="1"/>
  <c r="K21" i="12"/>
  <c r="K63" i="3"/>
  <c r="K68" s="1"/>
  <c r="K72" s="1"/>
  <c r="K79" s="1"/>
  <c r="K52" i="12"/>
  <c r="K54" s="1"/>
  <c r="K59" s="1"/>
  <c r="I67" i="3" l="1"/>
  <c r="I66"/>
  <c r="I52"/>
  <c r="I46"/>
  <c r="I43"/>
  <c r="I41"/>
  <c r="I40"/>
  <c r="I39"/>
  <c r="I38"/>
  <c r="I37"/>
  <c r="I33"/>
  <c r="I30"/>
  <c r="I27"/>
  <c r="I20"/>
  <c r="H32"/>
  <c r="I54"/>
  <c r="H55"/>
  <c r="I22"/>
  <c r="C45" i="19"/>
  <c r="J93" i="3" l="1"/>
  <c r="I15"/>
  <c r="I32"/>
  <c r="H44" l="1"/>
  <c r="H68" s="1"/>
  <c r="J92"/>
  <c r="I14"/>
  <c r="I44" l="1"/>
  <c r="I68" l="1"/>
  <c r="H72"/>
  <c r="H79" s="1"/>
  <c r="I72" l="1"/>
  <c r="I79" l="1"/>
</calcChain>
</file>

<file path=xl/sharedStrings.xml><?xml version="1.0" encoding="utf-8"?>
<sst xmlns="http://schemas.openxmlformats.org/spreadsheetml/2006/main" count="1129" uniqueCount="834">
  <si>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</si>
  <si>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</si>
  <si>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</si>
  <si>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</si>
  <si>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</si>
  <si>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</si>
  <si>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</si>
  <si>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</si>
  <si>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</si>
  <si>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</si>
  <si>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</si>
  <si>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</si>
  <si>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</si>
  <si>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</si>
  <si>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</si>
  <si>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</si>
  <si>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</si>
  <si>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</si>
  <si>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</si>
  <si>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</si>
  <si>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</si>
  <si>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</si>
  <si>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</si>
  <si>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</si>
  <si>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</si>
  <si>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</si>
  <si>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</si>
  <si>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</si>
  <si>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</si>
  <si>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</si>
  <si>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</si>
  <si>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</si>
  <si>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</si>
  <si>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</si>
  <si>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</si>
  <si>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</si>
  <si>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</si>
  <si>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</si>
  <si>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</si>
  <si>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</si>
  <si>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</si>
  <si>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</si>
  <si>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</si>
  <si>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</si>
  <si>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</si>
  <si>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</si>
  <si>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</si>
  <si>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</si>
  <si>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</si>
  <si>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</si>
  <si>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</si>
  <si>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</si>
  <si>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</si>
  <si>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</si>
  <si>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</si>
  <si>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</si>
  <si>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</si>
  <si>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</si>
  <si>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</si>
  <si>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</si>
  <si>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</si>
  <si>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</si>
  <si>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</si>
  <si>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</si>
  <si>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</si>
  <si>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</si>
  <si>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</si>
  <si>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</si>
  <si>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</si>
  <si>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 претходне године</t>
  </si>
  <si>
    <t>СРЕДСТВА ЗА ПОСЕБНЕ НАМЕНЕ</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</si>
  <si>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</si>
  <si>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</si>
  <si>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</si>
  <si>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</si>
  <si>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</si>
  <si>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</si>
  <si>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</si>
  <si>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</si>
  <si>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</si>
  <si>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</si>
  <si>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</si>
  <si>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</si>
  <si>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</si>
  <si>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</si>
  <si>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</si>
  <si>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</si>
  <si>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</si>
  <si>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</si>
  <si>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</si>
  <si>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</si>
  <si>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</si>
  <si>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</si>
  <si>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</si>
  <si>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</si>
  <si>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</si>
  <si>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</si>
  <si>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</si>
  <si>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</si>
  <si>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</si>
  <si>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</si>
  <si>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</si>
  <si>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</si>
  <si>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</si>
  <si>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</si>
  <si>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</si>
  <si>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</si>
  <si>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</si>
  <si>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</si>
  <si>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</si>
  <si>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</si>
  <si>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</si>
  <si>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</si>
  <si>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</si>
  <si>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</si>
  <si>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</si>
  <si>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</si>
  <si>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</si>
  <si>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</si>
  <si>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</si>
  <si>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</si>
  <si>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</si>
  <si>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</si>
  <si>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</si>
  <si>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</si>
  <si>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</si>
  <si>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</si>
  <si>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</si>
  <si>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</si>
  <si>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</si>
  <si>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</si>
  <si>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</si>
  <si>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</si>
  <si>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</si>
  <si>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</si>
  <si>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</si>
  <si>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</si>
  <si>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</si>
  <si>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</si>
  <si>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</si>
  <si>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</si>
  <si>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</si>
  <si>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</si>
  <si>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</si>
  <si>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</si>
  <si>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</si>
  <si>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</si>
  <si>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</si>
  <si>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</si>
  <si>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</si>
  <si>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</si>
  <si>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</si>
  <si>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</si>
  <si>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</si>
  <si>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</si>
  <si>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</si>
  <si>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</si>
  <si>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</si>
  <si>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</si>
  <si>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</si>
  <si>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</si>
  <si>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</si>
  <si>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</si>
  <si>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</si>
  <si>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</si>
  <si>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</si>
  <si>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</si>
  <si>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</si>
  <si>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</si>
  <si>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</si>
  <si>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</si>
  <si>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</si>
  <si>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</si>
  <si>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</si>
  <si>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</si>
  <si>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</si>
  <si>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</si>
  <si>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</si>
  <si>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</si>
  <si>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</si>
  <si>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</si>
  <si>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</si>
  <si>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</si>
  <si>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</si>
  <si>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</si>
  <si>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</si>
  <si>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</si>
  <si>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</si>
  <si>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</si>
  <si>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</si>
  <si>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</si>
  <si>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</si>
  <si>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</si>
  <si>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</si>
  <si>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</si>
  <si>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</si>
  <si>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</si>
  <si>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</si>
  <si>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</si>
  <si>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</si>
  <si>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</si>
  <si>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</si>
  <si>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</si>
  <si>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</si>
  <si>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</si>
  <si>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__________________________</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</si>
  <si>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</si>
  <si>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</si>
  <si>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</si>
  <si>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</si>
  <si>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</si>
  <si>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</si>
  <si>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</si>
  <si>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</si>
  <si>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</si>
  <si>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</si>
  <si>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</si>
  <si>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</si>
  <si>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</si>
  <si>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</si>
  <si>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</si>
  <si>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</si>
  <si>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</si>
  <si>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</si>
  <si>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</si>
  <si>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</si>
  <si>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</si>
  <si>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</si>
  <si>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</si>
  <si>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</si>
  <si>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</si>
  <si>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</si>
  <si>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</si>
  <si>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</si>
  <si>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</si>
  <si>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</si>
  <si>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</si>
  <si>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</si>
  <si>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</si>
  <si>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</si>
  <si>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</si>
  <si>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</si>
  <si>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</si>
  <si>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</si>
  <si>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</si>
  <si>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</si>
  <si>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</si>
  <si>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</si>
  <si>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</si>
  <si>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</si>
  <si>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</si>
  <si>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</si>
  <si>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</si>
  <si>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</si>
  <si>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</si>
  <si>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</si>
  <si>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</si>
  <si>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</si>
  <si>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</si>
  <si>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</si>
  <si>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</si>
  <si>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</si>
  <si>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</si>
  <si>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</si>
  <si>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</si>
  <si>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</si>
  <si>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</si>
  <si>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</si>
  <si>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</si>
  <si>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</si>
  <si>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</si>
  <si>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</si>
  <si>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</si>
  <si>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</si>
  <si>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</si>
  <si>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Ј. ОСТАЛИ ПРИХОДИ</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</si>
  <si>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</si>
  <si>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</si>
  <si>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</si>
  <si>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</si>
  <si>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</si>
  <si>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</si>
  <si>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</si>
  <si>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</si>
  <si>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</si>
  <si>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</si>
  <si>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</si>
  <si>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</si>
  <si>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</si>
  <si>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</si>
  <si>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</si>
  <si>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</si>
  <si>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</si>
  <si>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</si>
  <si>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</si>
  <si>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</si>
  <si>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</si>
  <si>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</si>
  <si>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</si>
  <si>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</si>
  <si>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</si>
  <si>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</si>
  <si>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</si>
  <si>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</si>
  <si>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</si>
  <si>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</si>
  <si>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</si>
  <si>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</si>
  <si>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</si>
  <si>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</si>
  <si>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</si>
  <si>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</si>
  <si>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</si>
  <si>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</si>
  <si>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</si>
  <si>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</si>
  <si>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</si>
  <si>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</si>
  <si>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</si>
  <si>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</si>
  <si>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</si>
  <si>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</si>
  <si>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</si>
  <si>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</si>
  <si>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</si>
  <si>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</si>
  <si>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</si>
  <si>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</si>
  <si>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</si>
  <si>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</si>
  <si>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</si>
  <si>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</si>
  <si>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</si>
  <si>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</si>
  <si>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</si>
  <si>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</si>
  <si>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</si>
  <si>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</si>
  <si>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</si>
  <si>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</si>
  <si>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</si>
  <si>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</si>
  <si>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</si>
  <si>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</si>
  <si>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</si>
  <si>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</si>
  <si>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</si>
  <si>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</si>
  <si>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</si>
  <si>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</si>
  <si>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</si>
  <si>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</si>
  <si>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</si>
  <si>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</si>
  <si>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</si>
  <si>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</si>
  <si>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</si>
  <si>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</si>
  <si>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</si>
  <si>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</si>
  <si>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</si>
  <si>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</si>
  <si>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</si>
  <si>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</si>
  <si>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</si>
  <si>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</si>
  <si>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</si>
  <si>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</si>
  <si>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</si>
  <si>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</si>
  <si>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</si>
  <si>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</si>
  <si>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</si>
  <si>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</si>
  <si>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</si>
  <si>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</si>
  <si>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</si>
  <si>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</si>
  <si>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</si>
  <si>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</si>
  <si>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</si>
  <si>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</si>
  <si>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</si>
  <si>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</si>
  <si>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</si>
  <si>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</si>
  <si>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</si>
  <si>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</si>
  <si>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</si>
  <si>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</si>
  <si>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</si>
  <si>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</si>
  <si>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</si>
  <si>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</si>
  <si>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</si>
  <si>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</si>
  <si>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</si>
  <si>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</si>
  <si>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</si>
  <si>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</si>
  <si>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</si>
  <si>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</si>
  <si>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</si>
  <si>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</si>
  <si>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</si>
  <si>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</si>
  <si>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</si>
  <si>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</si>
  <si>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</si>
  <si>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</si>
  <si>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</si>
  <si>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</si>
  <si>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</si>
  <si>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</si>
  <si>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</si>
  <si>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</si>
  <si>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</si>
  <si>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</si>
  <si>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</si>
  <si>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</si>
  <si>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</si>
  <si>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</si>
  <si>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</si>
  <si>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</si>
  <si>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</si>
  <si>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</si>
  <si>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</si>
  <si>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</si>
  <si>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</si>
  <si>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</si>
  <si>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</si>
  <si>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</si>
  <si>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</si>
  <si>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</si>
  <si>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</si>
  <si>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</si>
  <si>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</si>
  <si>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</si>
  <si>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</si>
  <si>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</si>
  <si>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</si>
  <si>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</si>
  <si>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</si>
  <si>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</si>
  <si>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</si>
  <si>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</si>
  <si>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</si>
  <si>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</si>
  <si>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</si>
  <si>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</si>
  <si>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</si>
  <si>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</si>
  <si>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</si>
  <si>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</si>
  <si>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</si>
  <si>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</si>
  <si>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</si>
  <si>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</si>
  <si>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</si>
  <si>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</si>
  <si>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</si>
  <si>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</si>
  <si>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</si>
  <si>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</si>
  <si>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</si>
  <si>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</si>
  <si>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</si>
  <si>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</si>
  <si>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</si>
  <si>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</si>
  <si>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</si>
  <si>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</si>
  <si>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</si>
  <si>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</si>
  <si>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</si>
  <si>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</si>
  <si>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</si>
  <si>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</si>
  <si>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</si>
  <si>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</si>
  <si>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</si>
  <si>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</si>
  <si>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</si>
  <si>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</si>
  <si>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</si>
  <si>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</si>
  <si>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</si>
  <si>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</si>
  <si>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</si>
  <si>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</si>
  <si>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</si>
  <si>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</si>
  <si>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</si>
  <si>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</si>
  <si>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</si>
  <si>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</si>
  <si>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</si>
  <si>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</si>
  <si>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</si>
  <si>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</si>
  <si>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</si>
  <si>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</si>
  <si>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</si>
  <si>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</si>
  <si>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</si>
  <si>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</si>
  <si>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</si>
  <si>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</si>
  <si>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</si>
  <si>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</si>
  <si>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</si>
  <si>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</si>
  <si>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</si>
  <si>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</si>
  <si>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</si>
  <si>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</si>
  <si>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</si>
  <si>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</si>
  <si>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</si>
  <si>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</si>
  <si>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</si>
  <si>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</si>
  <si>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</si>
  <si>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</si>
  <si>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</si>
  <si>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</si>
  <si>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</si>
  <si>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</si>
  <si>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</si>
  <si>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</si>
  <si>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</si>
  <si>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</si>
  <si>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</si>
  <si>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</si>
  <si>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</si>
  <si>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</si>
  <si>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</si>
  <si>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</si>
  <si>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</si>
  <si>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</si>
  <si>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</si>
  <si>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</si>
  <si>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</si>
  <si>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</si>
  <si>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</si>
  <si>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</si>
  <si>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</si>
  <si>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</si>
  <si>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</si>
  <si>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</si>
  <si>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</si>
  <si>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</si>
  <si>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</si>
  <si>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</si>
  <si>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</si>
  <si>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</si>
  <si>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</si>
  <si>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</si>
  <si>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</si>
  <si>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</si>
  <si>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</si>
  <si>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</si>
  <si>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</si>
  <si>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</si>
  <si>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</si>
  <si>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</si>
  <si>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</si>
  <si>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</si>
  <si>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</si>
  <si>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</si>
  <si>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</si>
  <si>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</si>
  <si>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</si>
  <si>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</si>
  <si>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</si>
  <si>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</si>
  <si>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</si>
  <si>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</si>
  <si>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</si>
  <si>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</si>
  <si>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</si>
  <si>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</si>
  <si>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</si>
  <si>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</si>
  <si>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</si>
  <si>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</si>
  <si>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</si>
  <si>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</si>
  <si>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</si>
  <si>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</si>
  <si>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</si>
  <si>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</si>
  <si>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</si>
  <si>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</si>
  <si>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</si>
  <si>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</si>
  <si>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</si>
  <si>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</si>
  <si>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</si>
  <si>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</si>
  <si>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</si>
  <si>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</si>
  <si>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</si>
  <si>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</si>
  <si>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</si>
  <si>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</si>
  <si>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</si>
  <si>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</si>
  <si>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</si>
  <si>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</si>
  <si>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</si>
  <si>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</si>
  <si>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</si>
  <si>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</si>
  <si>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</si>
  <si>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</si>
  <si>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</si>
  <si>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</si>
  <si>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</si>
  <si>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</si>
  <si>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</si>
  <si>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</si>
  <si>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</si>
  <si>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</si>
  <si>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</si>
  <si>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</si>
  <si>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</si>
  <si>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</si>
  <si>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</si>
  <si>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</si>
  <si>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</si>
  <si>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</si>
  <si>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</si>
  <si>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</si>
  <si>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</si>
  <si>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</si>
  <si>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</si>
  <si>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</si>
  <si>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</si>
  <si>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</si>
  <si>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</si>
  <si>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</si>
  <si>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</si>
  <si>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</si>
  <si>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</si>
  <si>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</si>
  <si>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</si>
  <si>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</si>
  <si>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</si>
  <si>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</si>
  <si>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</si>
  <si>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</si>
  <si>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</si>
  <si>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</si>
  <si>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</si>
  <si>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</si>
  <si>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</si>
  <si>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</si>
  <si>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</si>
  <si>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</si>
  <si>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</si>
  <si>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</si>
  <si>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</si>
  <si>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Датум: _________________</t>
  </si>
  <si>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</si>
  <si>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</si>
  <si>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</si>
  <si>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</si>
  <si>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</si>
  <si>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</si>
  <si>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Датум:__________________</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</si>
  <si>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</si>
  <si>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</si>
  <si>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</si>
  <si>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</si>
  <si>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</si>
  <si>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</si>
  <si>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</si>
  <si>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</si>
  <si>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</si>
  <si>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</si>
  <si>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</si>
  <si>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</si>
  <si>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</si>
  <si>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</si>
  <si>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</si>
  <si>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</si>
  <si>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</si>
  <si>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</si>
  <si>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</si>
  <si>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</si>
  <si>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</si>
  <si>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</si>
  <si>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</si>
  <si>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</si>
  <si>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</si>
  <si>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1. Краткорочни финансијски пласмани 
(9109 + 9110 + 9111 + 9112)</t>
  </si>
  <si>
    <t>1.1. Пласмани физичким лицима (кредити и зајмови)</t>
  </si>
  <si>
    <t>1.2. Пласмани домаћим правним лицима и предузетницима (кредити и зајмови)</t>
  </si>
  <si>
    <t>1.3. Пласмани матичним и зависним правним лицима у иностранству (кредити и зајмови)</t>
  </si>
  <si>
    <t>1.4. Остали краткорочни финансијски пласмани</t>
  </si>
  <si>
    <t>2. Дугорочни финансијски пласмани и дугорочна потраживања (9114 + 9115 + 9116)</t>
  </si>
  <si>
    <t>2.1. Пласмани физичким лицима (кредити и зајмови)</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</si>
  <si>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</si>
  <si>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2.3. Остали дугорочни финансијски пласмани и део дугорочних потраживања</t>
  </si>
  <si>
    <t>3. Продати производи, роба и услуге и дати аванси 
(9118 + 9119 + 9120 + 9121 + 9122 + 9123)</t>
  </si>
  <si>
    <t>3.1. Продати производи, роба и услуге и дати аванси физичким лицима</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</si>
  <si>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</si>
  <si>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</si>
  <si>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</si>
  <si>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</si>
  <si>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</si>
  <si>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4. Друга потраживања  
(9125 + 9126 + 9127 + 9128 + 9129 + 9130)</t>
  </si>
  <si>
    <t>4.1. Потраживања од физичких лица</t>
  </si>
  <si>
    <t>4.2. Потраживања од јавних предузећа</t>
  </si>
  <si>
    <t>4.3. Потраживања од домаћих правних лица и предузетника</t>
  </si>
  <si>
    <t>4.4. Потраживања од републичких органа и организација</t>
  </si>
  <si>
    <t>4.5. Потраживања од јединица локалне самоуправе</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</si>
  <si>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</si>
  <si>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</si>
  <si>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</si>
  <si>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</si>
  <si>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</si>
  <si>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</si>
  <si>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</si>
  <si>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</si>
  <si>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</si>
  <si>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</si>
  <si>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</si>
  <si>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</si>
  <si>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</si>
  <si>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</si>
  <si>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</si>
  <si>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</si>
  <si>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</si>
  <si>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</si>
  <si>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</si>
  <si>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</si>
  <si>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</si>
  <si>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</si>
  <si>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</si>
  <si>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</si>
  <si>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</si>
  <si>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</si>
  <si>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</si>
  <si>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</si>
  <si>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</si>
  <si>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</si>
  <si>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</si>
  <si>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</si>
  <si>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</si>
  <si>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</si>
  <si>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 xml:space="preserve">дец. текуће године </t>
  </si>
  <si>
    <t xml:space="preserve"> - </t>
  </si>
  <si>
    <t xml:space="preserve"> -  </t>
  </si>
  <si>
    <t>1051</t>
  </si>
  <si>
    <t xml:space="preserve">Предузеће: ПОТИСЈЕ-БЕЧЕЈ ДОО БЕЧЕЈ </t>
  </si>
  <si>
    <t>Матични број: 20420197</t>
  </si>
  <si>
    <t>67и68осим683и 685</t>
  </si>
  <si>
    <t>57и58,осим583и585</t>
  </si>
  <si>
    <t>девизни рачуни</t>
  </si>
  <si>
    <t>текући рачуни</t>
  </si>
  <si>
    <t>Војвођанска и ОТП банка</t>
  </si>
  <si>
    <t>Војв.ОТП и Банка поштанска штедионица</t>
  </si>
  <si>
    <t>Услуга изнош.смећа домаћ.80Л</t>
  </si>
  <si>
    <t xml:space="preserve"> -II-         -II-        -II-     -II- 120Л</t>
  </si>
  <si>
    <t>Услуга изнош.смећа привреда дин/м2</t>
  </si>
  <si>
    <t>Услуга изнош.смећа установе дин/м2</t>
  </si>
  <si>
    <t>Пражњење контејнера 5м</t>
  </si>
  <si>
    <t>пражњење контејнера 7м</t>
  </si>
  <si>
    <t>Корошћење депоније дин/т-привреда</t>
  </si>
  <si>
    <t>23, осим 236 и 237</t>
  </si>
  <si>
    <t>део 232,деоц231, део238  и део 239</t>
  </si>
  <si>
    <t>део230,део231,део232,део234,део238,и део239</t>
  </si>
  <si>
    <t>део 230 и део 239</t>
  </si>
  <si>
    <t>део 230, део 231,део 232,233, део 234,235, део 238 и део 239</t>
  </si>
  <si>
    <t>део 04 и део 05</t>
  </si>
  <si>
    <t>део 048 и део 049</t>
  </si>
  <si>
    <t>део 043, део 045,део 048,део 049, део 050, део 051 и део 059</t>
  </si>
  <si>
    <t>део 043, 0,44 део 045,048,део 049,део 050, део051 и део 059</t>
  </si>
  <si>
    <t>016, део 019, 028, део 029, 038, део 039,052,053,055, део 059, 15, 159, 200, 202, 204, 206, и део 209</t>
  </si>
  <si>
    <t>део 016, део 019, део 028, део 029, део 038, део 039, део 052, део 053, део 055, део 059, део 202, део 204, део 206 и део 209</t>
  </si>
  <si>
    <t>део 15, део 159, део 016, део 019, део 028, део 029, део 038, део 039, део 052, део 053, део 055, део 059, део 200, део 204,део 206 и део 209</t>
  </si>
  <si>
    <t>део 15, део 159,део 016, део 019, део 028, део 029, део 038, део 039, део 052, део 053, део 055, део 059, део 200, део 202, део 204, део 206 и део 209</t>
  </si>
  <si>
    <t xml:space="preserve">део 15, део 159, део 016,део 019, део 028, део029, део 038, део 039, део 052, део 053, део 055, део 059, део 204, део 206, и део 209 </t>
  </si>
  <si>
    <t>део 15, део 159, део 016, део 019, део 028,део 029, део 038, део 039, део 052, део 053, део 055, део 059, део 204, део 206, и део 209</t>
  </si>
  <si>
    <t>део 15, део 159,део 016, део 019, део 028, део  029, део 038, део 039, део 052, део 053,део 055, део 059, део 200, део 202, део 204, део 206 и део 209</t>
  </si>
  <si>
    <t xml:space="preserve">054,056, део 059, 21, 22 </t>
  </si>
  <si>
    <t>део 054, део 056, део 059, део 220, 221, део 228 и део 229</t>
  </si>
  <si>
    <t>део 054, део 056, део 059, део 21, део 220, део 228, и део 229</t>
  </si>
  <si>
    <t>део 054, део 056, део 059, део 21, део 220, део 228 и део 229</t>
  </si>
  <si>
    <t>део 056,део 059, део 220, 222, део 223, део 224, део 225, део 228 и део 229</t>
  </si>
  <si>
    <t>део 056, део 059, део 220, део 222, део 223, део 224, део 225, део 228, и део 229</t>
  </si>
  <si>
    <t>део 054, део 056, део 059, део 21, део 220, до 224, део 225, део 226, део 228, и део 229</t>
  </si>
  <si>
    <t>30.09.2018.</t>
  </si>
  <si>
    <t>Индекс 
 реализација                    01.01. -30.06/                  план 01.01. -30.06</t>
  </si>
  <si>
    <t xml:space="preserve"> </t>
  </si>
  <si>
    <t>благајна</t>
  </si>
  <si>
    <t>01.01.-31.03.2018</t>
  </si>
  <si>
    <t>01.01.-30.06.2018</t>
  </si>
  <si>
    <t>01.01.-30.09.2018</t>
  </si>
  <si>
    <t>01.01.-31.12.2018</t>
  </si>
  <si>
    <t>Остало</t>
  </si>
  <si>
    <t xml:space="preserve">      на дан 30.06.2018.</t>
  </si>
  <si>
    <t>Период од 01.01. до 30.06.2018.</t>
  </si>
  <si>
    <t>БИЛАНС УСПЕХА за период 01.01 - 30.06.2019</t>
  </si>
  <si>
    <t>Реализација 
01.01-31.12.2018.      Претходна година</t>
  </si>
  <si>
    <t>План за
01.01-31.12.2019.             Текућа година</t>
  </si>
  <si>
    <t xml:space="preserve"> 01.01 - 30.06.2019</t>
  </si>
  <si>
    <t>БИЛАНС СТАЊА  на дан 30.06.2019</t>
  </si>
  <si>
    <t>Стање на дан 
31.12.2018.
Претходна година</t>
  </si>
  <si>
    <t>Планирано стање 
на дан 31.12.2019. Текућа година</t>
  </si>
  <si>
    <t>30.06.2019.</t>
  </si>
  <si>
    <t xml:space="preserve">Индекс реализација 30.06.2019 /                  план 30.06.2019 </t>
  </si>
  <si>
    <t>у периоду од 01.01. до 30.06. 2019. године</t>
  </si>
  <si>
    <t>01.01. - 30.06.2019.</t>
  </si>
  <si>
    <t xml:space="preserve">Индекс 
 реализација                    01.01. -30.06.2019./                   план 01.01. -30.06.2019. </t>
  </si>
  <si>
    <t xml:space="preserve">Индекс 
 реализација 01.01. -30.06/ 2019                          план 01.01. -30.06. </t>
  </si>
  <si>
    <t>Стање на дан 30.06.2019. године*</t>
  </si>
  <si>
    <t>Стање на дан 31.12.2018. године**</t>
  </si>
  <si>
    <t>Претходна година
2018</t>
  </si>
  <si>
    <t>План за период 01.01-31.12.2019 текућа година</t>
  </si>
  <si>
    <t>Период од 01.01. до 31.03.2019.</t>
  </si>
  <si>
    <t>Период од 01.01. до 30.09.2019.</t>
  </si>
  <si>
    <t>Период од 01.01. до 31.12.2019_.</t>
  </si>
  <si>
    <t>План за
01.01-31.12.2018.             Претходна  година</t>
  </si>
  <si>
    <t>План за
01.01-31.12.2019             Текућа година</t>
  </si>
  <si>
    <t>Индекс 
 реализација 01.01. -30.06.2019./                    план 01.01. -30.06.2019</t>
  </si>
  <si>
    <t>31.12.2018. (претходна година)</t>
  </si>
  <si>
    <t>31.03.2019.</t>
  </si>
  <si>
    <t>31.12.2019.</t>
  </si>
  <si>
    <t>децембар претходне године 2018.</t>
  </si>
  <si>
    <t>3.628.971</t>
  </si>
  <si>
    <t>4.057.327</t>
  </si>
</sst>
</file>

<file path=xl/styles.xml><?xml version="1.0" encoding="utf-8"?>
<styleSheet xmlns="http://schemas.openxmlformats.org/spreadsheetml/2006/main">
  <numFmts count="2">
    <numFmt numFmtId="164" formatCode="dd/mm/yyyy/"/>
    <numFmt numFmtId="165" formatCode="###########"/>
  </numFmts>
  <fonts count="47">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i/>
      <sz val="12"/>
      <name val="Times New Roman"/>
      <family val="1"/>
      <charset val="238"/>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7"/>
      <color rgb="FF000000"/>
      <name val="Calibri"/>
      <family val="2"/>
      <charset val="238"/>
    </font>
    <font>
      <sz val="11"/>
      <color rgb="FF000000"/>
      <name val="Times New Roman"/>
      <family val="1"/>
      <charset val="238"/>
    </font>
    <font>
      <sz val="11"/>
      <color theme="1"/>
      <name val="Times New Roman"/>
      <family val="1"/>
      <charset val="238"/>
    </font>
    <font>
      <b/>
      <sz val="14"/>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45"/>
      </patternFill>
    </fill>
    <fill>
      <patternFill patternType="solid">
        <fgColor theme="0"/>
        <bgColor indexed="21"/>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rgb="FF000000"/>
      </top>
      <bottom/>
      <diagonal/>
    </border>
    <border>
      <left/>
      <right/>
      <top style="medium">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s>
  <cellStyleXfs count="2">
    <xf numFmtId="0" fontId="0" fillId="0" borderId="0"/>
    <xf numFmtId="0" fontId="11" fillId="0" borderId="0"/>
  </cellStyleXfs>
  <cellXfs count="673">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3" fontId="13" fillId="0" borderId="1" xfId="0" applyNumberFormat="1" applyFont="1" applyBorder="1" applyAlignment="1">
      <alignment horizontal="righ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3" fontId="13" fillId="0" borderId="1" xfId="0" applyNumberFormat="1" applyFont="1" applyBorder="1" applyAlignment="1">
      <alignment horizontal="right"/>
    </xf>
    <xf numFmtId="0" fontId="13" fillId="2" borderId="1" xfId="1" applyFont="1" applyFill="1" applyBorder="1" applyAlignment="1">
      <alignment horizontal="left" wrapText="1"/>
    </xf>
    <xf numFmtId="3" fontId="13" fillId="0" borderId="1" xfId="0" applyNumberFormat="1" applyFont="1" applyFill="1" applyBorder="1" applyAlignment="1">
      <alignment horizontal="right" vertical="center"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6" fillId="0" borderId="6" xfId="0" applyFont="1" applyBorder="1" applyAlignment="1">
      <alignment wrapText="1"/>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8" fillId="0" borderId="2" xfId="0" applyFont="1" applyBorder="1" applyAlignment="1">
      <alignment vertical="center" wrapText="1"/>
    </xf>
    <xf numFmtId="0" fontId="39" fillId="0" borderId="1" xfId="0" applyFont="1" applyBorder="1" applyAlignment="1">
      <alignment horizontal="center" vertical="center" wrapText="1"/>
    </xf>
    <xf numFmtId="0" fontId="39" fillId="0" borderId="2" xfId="0" applyFont="1" applyBorder="1" applyAlignment="1">
      <alignment vertical="center" wrapText="1"/>
    </xf>
    <xf numFmtId="0" fontId="38" fillId="0" borderId="3" xfId="0" applyFont="1" applyBorder="1" applyAlignment="1">
      <alignment vertical="center" wrapText="1"/>
    </xf>
    <xf numFmtId="0" fontId="39"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7" fillId="0" borderId="0" xfId="0" applyFont="1" applyAlignment="1">
      <alignment horizontal="right"/>
    </xf>
    <xf numFmtId="3" fontId="14" fillId="0" borderId="0" xfId="0" applyNumberFormat="1" applyFont="1" applyFill="1" applyAlignment="1">
      <alignment horizontal="right" vertical="center"/>
    </xf>
    <xf numFmtId="0" fontId="29" fillId="0" borderId="0" xfId="0" applyFont="1" applyAlignment="1">
      <alignment horizontal="right"/>
    </xf>
    <xf numFmtId="0" fontId="7" fillId="0" borderId="8" xfId="0" applyFont="1" applyBorder="1" applyAlignment="1">
      <alignment horizontal="center" vertical="center" wrapText="1"/>
    </xf>
    <xf numFmtId="0" fontId="38" fillId="0" borderId="8" xfId="0" applyFont="1" applyBorder="1" applyAlignment="1">
      <alignment vertical="center" wrapText="1"/>
    </xf>
    <xf numFmtId="0" fontId="39"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49" fontId="2" fillId="0" borderId="2" xfId="0" applyNumberFormat="1" applyFont="1" applyBorder="1" applyAlignment="1">
      <alignment horizontal="center" vertical="center"/>
    </xf>
    <xf numFmtId="0" fontId="20" fillId="0" borderId="6" xfId="0" applyFont="1" applyBorder="1" applyAlignment="1">
      <alignment vertical="center" wrapText="1"/>
    </xf>
    <xf numFmtId="49" fontId="2" fillId="0" borderId="3" xfId="0" applyNumberFormat="1" applyFont="1" applyBorder="1" applyAlignment="1">
      <alignment horizontal="center" vertical="center"/>
    </xf>
    <xf numFmtId="0" fontId="20" fillId="0" borderId="5" xfId="0" applyFont="1" applyBorder="1" applyAlignment="1">
      <alignment horizontal="center" vertical="center" wrapText="1"/>
    </xf>
    <xf numFmtId="0" fontId="2" fillId="0" borderId="17" xfId="0" applyFont="1" applyBorder="1"/>
    <xf numFmtId="0" fontId="18" fillId="0" borderId="6" xfId="0" applyFont="1" applyBorder="1" applyAlignment="1">
      <alignment horizontal="center" vertical="center" wrapText="1"/>
    </xf>
    <xf numFmtId="0" fontId="37" fillId="0" borderId="6" xfId="0" applyFont="1" applyBorder="1" applyAlignment="1">
      <alignment horizontal="center" vertical="center"/>
    </xf>
    <xf numFmtId="0" fontId="37" fillId="0" borderId="2" xfId="0" applyFont="1" applyBorder="1" applyAlignment="1">
      <alignment horizontal="center" vertical="center" wrapText="1"/>
    </xf>
    <xf numFmtId="0" fontId="37" fillId="0" borderId="6" xfId="0" applyFont="1" applyBorder="1"/>
    <xf numFmtId="0" fontId="37" fillId="0" borderId="3" xfId="0" applyFont="1" applyBorder="1" applyAlignment="1">
      <alignment horizontal="center" vertical="center" wrapText="1"/>
    </xf>
    <xf numFmtId="0" fontId="37" fillId="0" borderId="4" xfId="0" applyFont="1" applyBorder="1"/>
    <xf numFmtId="0" fontId="37"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7" fillId="0" borderId="2" xfId="0" applyFont="1" applyBorder="1" applyAlignment="1">
      <alignment horizontal="center" vertical="center"/>
    </xf>
    <xf numFmtId="0" fontId="37" fillId="0" borderId="2" xfId="0" applyFont="1" applyBorder="1"/>
    <xf numFmtId="0" fontId="37"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7"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6" xfId="0" applyFont="1" applyBorder="1"/>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3" xfId="0" applyFont="1" applyBorder="1"/>
    <xf numFmtId="0" fontId="6" fillId="0" borderId="25" xfId="0" applyFont="1" applyBorder="1"/>
    <xf numFmtId="0" fontId="8" fillId="0" borderId="21" xfId="0" applyFont="1" applyBorder="1"/>
    <xf numFmtId="0" fontId="6" fillId="0" borderId="23" xfId="0" applyFont="1" applyBorder="1"/>
    <xf numFmtId="0" fontId="7" fillId="0" borderId="26" xfId="0" applyFont="1" applyBorder="1" applyAlignment="1">
      <alignment horizontal="center" vertical="center" wrapText="1"/>
    </xf>
    <xf numFmtId="0" fontId="30" fillId="0" borderId="0" xfId="1" applyFont="1"/>
    <xf numFmtId="0" fontId="30" fillId="0" borderId="0" xfId="1" applyFont="1" applyAlignment="1">
      <alignment horizontal="right"/>
    </xf>
    <xf numFmtId="0" fontId="1" fillId="0" borderId="0" xfId="1" applyFont="1"/>
    <xf numFmtId="0" fontId="31"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2"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2"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3" fontId="33" fillId="0" borderId="1" xfId="1" applyNumberFormat="1" applyFont="1" applyBorder="1" applyAlignment="1">
      <alignment vertical="center" wrapText="1"/>
    </xf>
    <xf numFmtId="3" fontId="33" fillId="0" borderId="6" xfId="1" applyNumberFormat="1" applyFont="1" applyBorder="1" applyAlignment="1">
      <alignment vertical="center" wrapText="1"/>
    </xf>
    <xf numFmtId="3" fontId="33" fillId="5" borderId="1" xfId="1" applyNumberFormat="1" applyFont="1" applyFill="1" applyBorder="1" applyAlignment="1">
      <alignment vertical="center" wrapText="1"/>
    </xf>
    <xf numFmtId="3" fontId="33" fillId="5" borderId="6" xfId="1" applyNumberFormat="1" applyFont="1" applyFill="1" applyBorder="1" applyAlignment="1">
      <alignment vertical="center" wrapText="1"/>
    </xf>
    <xf numFmtId="3" fontId="33" fillId="0" borderId="1" xfId="1" applyNumberFormat="1" applyFont="1" applyBorder="1" applyAlignment="1">
      <alignment horizontal="center" vertical="center" wrapText="1"/>
    </xf>
    <xf numFmtId="3" fontId="20" fillId="0" borderId="1" xfId="1" applyNumberFormat="1" applyFont="1" applyBorder="1" applyAlignment="1">
      <alignment vertical="center" wrapText="1"/>
    </xf>
    <xf numFmtId="3" fontId="20" fillId="0" borderId="4" xfId="1" applyNumberFormat="1" applyFont="1" applyBorder="1" applyAlignment="1">
      <alignment vertical="center" wrapText="1"/>
    </xf>
    <xf numFmtId="3" fontId="33" fillId="0" borderId="4" xfId="1" applyNumberFormat="1" applyFont="1" applyBorder="1" applyAlignment="1">
      <alignment vertical="center" wrapText="1"/>
    </xf>
    <xf numFmtId="3" fontId="33" fillId="0" borderId="5" xfId="1" applyNumberFormat="1" applyFont="1" applyBorder="1" applyAlignment="1">
      <alignment vertical="center" wrapText="1"/>
    </xf>
    <xf numFmtId="0" fontId="20" fillId="0" borderId="0" xfId="1" applyFont="1" applyAlignment="1">
      <alignment horizontal="right"/>
    </xf>
    <xf numFmtId="3" fontId="1" fillId="0" borderId="6" xfId="0" applyNumberFormat="1" applyFont="1" applyBorder="1" applyAlignment="1">
      <alignment horizontal="center" vertical="center" wrapText="1"/>
    </xf>
    <xf numFmtId="3" fontId="14" fillId="0" borderId="10" xfId="0" applyNumberFormat="1" applyFont="1" applyFill="1" applyBorder="1" applyAlignment="1">
      <alignment horizontal="center" vertical="center"/>
    </xf>
    <xf numFmtId="3" fontId="14" fillId="0" borderId="6" xfId="0"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7" fillId="0" borderId="1" xfId="0" applyNumberFormat="1" applyFont="1" applyBorder="1"/>
    <xf numFmtId="3" fontId="7" fillId="0" borderId="4" xfId="0" applyNumberFormat="1" applyFont="1" applyBorder="1"/>
    <xf numFmtId="3" fontId="13" fillId="0" borderId="7"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 xfId="0" applyNumberFormat="1" applyFont="1" applyBorder="1"/>
    <xf numFmtId="3" fontId="13" fillId="0" borderId="1" xfId="0" applyNumberFormat="1" applyFont="1" applyFill="1" applyBorder="1" applyAlignment="1">
      <alignment horizontal="left" vertical="center" wrapText="1"/>
    </xf>
    <xf numFmtId="3" fontId="13" fillId="0" borderId="4"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7" fillId="0" borderId="1" xfId="0" applyNumberFormat="1" applyFont="1" applyBorder="1" applyAlignment="1">
      <alignment horizontal="right" wrapText="1"/>
    </xf>
    <xf numFmtId="3" fontId="7" fillId="0" borderId="1" xfId="0" applyNumberFormat="1" applyFont="1" applyBorder="1" applyAlignment="1">
      <alignment horizontal="right"/>
    </xf>
    <xf numFmtId="3" fontId="7" fillId="0" borderId="4" xfId="0" applyNumberFormat="1" applyFont="1" applyBorder="1" applyAlignment="1">
      <alignment horizontal="right"/>
    </xf>
    <xf numFmtId="3" fontId="14" fillId="0" borderId="7" xfId="0" applyNumberFormat="1" applyFont="1" applyBorder="1" applyAlignment="1">
      <alignment horizontal="right" vertical="center"/>
    </xf>
    <xf numFmtId="3" fontId="14" fillId="0" borderId="7" xfId="0" applyNumberFormat="1" applyFont="1" applyFill="1" applyBorder="1" applyAlignment="1">
      <alignment horizontal="right" vertical="center"/>
    </xf>
    <xf numFmtId="3" fontId="14" fillId="0" borderId="1" xfId="0" applyNumberFormat="1" applyFont="1" applyBorder="1" applyAlignment="1">
      <alignment horizontal="right" vertical="center" wrapText="1"/>
    </xf>
    <xf numFmtId="3" fontId="14" fillId="0" borderId="1" xfId="0" applyNumberFormat="1" applyFont="1" applyFill="1" applyBorder="1" applyAlignment="1" applyProtection="1">
      <alignment horizontal="right" vertical="center"/>
    </xf>
    <xf numFmtId="3" fontId="13" fillId="0" borderId="1" xfId="0" applyNumberFormat="1" applyFont="1" applyBorder="1" applyAlignment="1">
      <alignment horizontal="right" vertical="center"/>
    </xf>
    <xf numFmtId="3" fontId="14" fillId="0" borderId="1" xfId="0" applyNumberFormat="1" applyFont="1" applyBorder="1" applyAlignment="1">
      <alignment horizontal="right"/>
    </xf>
    <xf numFmtId="3" fontId="14"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4" xfId="0" applyNumberFormat="1" applyFont="1" applyBorder="1" applyAlignment="1">
      <alignment horizontal="right" vertical="center"/>
    </xf>
    <xf numFmtId="3" fontId="1" fillId="0" borderId="1" xfId="0" applyNumberFormat="1" applyFont="1" applyBorder="1" applyAlignment="1">
      <alignment horizontal="right" vertical="center" wrapText="1"/>
    </xf>
    <xf numFmtId="3" fontId="6" fillId="3" borderId="1" xfId="0" applyNumberFormat="1" applyFont="1" applyFill="1" applyBorder="1" applyAlignment="1">
      <alignment horizontal="right" wrapText="1"/>
    </xf>
    <xf numFmtId="3" fontId="2" fillId="0" borderId="1" xfId="0" applyNumberFormat="1" applyFont="1" applyFill="1" applyBorder="1" applyAlignment="1">
      <alignment horizontal="right" vertical="center" wrapText="1"/>
    </xf>
    <xf numFmtId="3" fontId="25"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3" fontId="2" fillId="0" borderId="1" xfId="0" quotePrefix="1" applyNumberFormat="1"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xf>
    <xf numFmtId="3" fontId="2" fillId="0" borderId="1" xfId="0" applyNumberFormat="1" applyFont="1" applyFill="1" applyBorder="1" applyAlignment="1">
      <alignment horizontal="right"/>
    </xf>
    <xf numFmtId="3" fontId="6" fillId="3" borderId="1" xfId="0" applyNumberFormat="1" applyFont="1" applyFill="1" applyBorder="1" applyAlignment="1">
      <alignment horizontal="right"/>
    </xf>
    <xf numFmtId="3" fontId="6" fillId="3" borderId="1" xfId="0" applyNumberFormat="1" applyFont="1" applyFill="1" applyBorder="1" applyAlignment="1">
      <alignment horizontal="right" vertical="top"/>
    </xf>
    <xf numFmtId="3" fontId="6" fillId="3" borderId="28" xfId="0" applyNumberFormat="1" applyFont="1" applyFill="1" applyBorder="1" applyAlignment="1">
      <alignment horizontal="right"/>
    </xf>
    <xf numFmtId="3" fontId="2" fillId="0" borderId="28" xfId="0" applyNumberFormat="1" applyFont="1" applyBorder="1" applyAlignment="1">
      <alignment horizontal="right"/>
    </xf>
    <xf numFmtId="3" fontId="7" fillId="4" borderId="1" xfId="0" applyNumberFormat="1" applyFont="1" applyFill="1" applyBorder="1" applyAlignment="1">
      <alignment horizontal="right"/>
    </xf>
    <xf numFmtId="3" fontId="2" fillId="0" borderId="4" xfId="0" applyNumberFormat="1" applyFont="1" applyBorder="1" applyAlignment="1">
      <alignment horizontal="right"/>
    </xf>
    <xf numFmtId="3" fontId="6" fillId="3" borderId="6" xfId="0" applyNumberFormat="1" applyFont="1" applyFill="1" applyBorder="1" applyAlignment="1">
      <alignment horizontal="center" wrapText="1"/>
    </xf>
    <xf numFmtId="3" fontId="2" fillId="0" borderId="6" xfId="0" applyNumberFormat="1" applyFont="1" applyBorder="1" applyAlignment="1">
      <alignment horizontal="center"/>
    </xf>
    <xf numFmtId="3" fontId="6" fillId="3" borderId="6" xfId="0" applyNumberFormat="1" applyFont="1" applyFill="1" applyBorder="1" applyAlignment="1">
      <alignment horizontal="center"/>
    </xf>
    <xf numFmtId="3" fontId="2" fillId="0" borderId="5" xfId="0" applyNumberFormat="1" applyFont="1" applyBorder="1" applyAlignment="1">
      <alignment horizontal="center"/>
    </xf>
    <xf numFmtId="0" fontId="2" fillId="0" borderId="16" xfId="0" applyFont="1" applyBorder="1" applyAlignment="1">
      <alignment horizontal="center" vertical="top" wrapText="1"/>
    </xf>
    <xf numFmtId="0" fontId="2" fillId="0" borderId="6" xfId="0" applyFont="1" applyBorder="1" applyAlignment="1">
      <alignment horizontal="center" vertical="top"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27" xfId="0" applyNumberFormat="1" applyFont="1" applyBorder="1"/>
    <xf numFmtId="3" fontId="7" fillId="0" borderId="29" xfId="0" applyNumberFormat="1" applyFont="1" applyBorder="1"/>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2" xfId="0" applyFont="1" applyBorder="1"/>
    <xf numFmtId="0" fontId="14" fillId="0" borderId="15" xfId="0" applyFont="1" applyBorder="1"/>
    <xf numFmtId="0" fontId="14" fillId="0" borderId="16" xfId="0" applyFont="1" applyBorder="1"/>
    <xf numFmtId="0" fontId="14" fillId="0" borderId="30" xfId="0" applyFont="1" applyBorder="1"/>
    <xf numFmtId="49" fontId="14" fillId="0" borderId="19" xfId="0" applyNumberFormat="1" applyFont="1" applyBorder="1" applyAlignment="1">
      <alignment horizontal="center" vertical="center"/>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14" fillId="5" borderId="5" xfId="0" applyFont="1" applyFill="1" applyBorder="1"/>
    <xf numFmtId="0" fontId="14" fillId="4" borderId="30" xfId="0" applyFont="1" applyFill="1" applyBorder="1"/>
    <xf numFmtId="0" fontId="14" fillId="4" borderId="4" xfId="0" applyFont="1" applyFill="1" applyBorder="1"/>
    <xf numFmtId="0" fontId="14" fillId="4" borderId="29"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6" xfId="0" applyFont="1" applyBorder="1"/>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3" fontId="7" fillId="0" borderId="6" xfId="0" applyNumberFormat="1" applyFont="1" applyFill="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40" fillId="0" borderId="0" xfId="0" applyFont="1"/>
    <xf numFmtId="0" fontId="40" fillId="0" borderId="0" xfId="0" applyFont="1" applyFill="1" applyBorder="1" applyAlignment="1">
      <alignment horizontal="center" vertical="center" wrapText="1"/>
    </xf>
    <xf numFmtId="0" fontId="40" fillId="0" borderId="0" xfId="0" applyFont="1" applyBorder="1" applyAlignment="1">
      <alignment horizontal="right"/>
    </xf>
    <xf numFmtId="0" fontId="40" fillId="0" borderId="0" xfId="0" applyFont="1" applyBorder="1"/>
    <xf numFmtId="0" fontId="40" fillId="0" borderId="35" xfId="0" applyFont="1" applyBorder="1"/>
    <xf numFmtId="49" fontId="21" fillId="3" borderId="5" xfId="0" applyNumberFormat="1" applyFont="1" applyFill="1" applyBorder="1" applyAlignment="1" applyProtection="1">
      <alignment horizontal="center" vertical="center" wrapText="1"/>
    </xf>
    <xf numFmtId="49" fontId="21" fillId="3" borderId="36" xfId="0" applyNumberFormat="1" applyFont="1" applyFill="1" applyBorder="1" applyAlignment="1" applyProtection="1">
      <alignment horizontal="center" vertical="center" wrapText="1"/>
    </xf>
    <xf numFmtId="49" fontId="21" fillId="3" borderId="33" xfId="0" applyNumberFormat="1" applyFont="1" applyFill="1" applyBorder="1" applyAlignment="1" applyProtection="1">
      <alignment horizontal="center" vertical="center" wrapText="1"/>
    </xf>
    <xf numFmtId="0" fontId="36" fillId="3" borderId="33" xfId="0" applyFont="1" applyFill="1" applyBorder="1" applyAlignment="1" applyProtection="1">
      <alignment horizontal="center" vertical="center" wrapText="1"/>
    </xf>
    <xf numFmtId="0" fontId="40" fillId="0" borderId="37" xfId="0" applyFont="1" applyBorder="1" applyAlignment="1">
      <alignment horizontal="center" vertical="center"/>
    </xf>
    <xf numFmtId="0" fontId="40" fillId="0" borderId="26" xfId="0" applyFont="1" applyBorder="1" applyAlignment="1">
      <alignment horizontal="center" vertical="center"/>
    </xf>
    <xf numFmtId="0" fontId="41" fillId="0" borderId="0" xfId="0" applyFont="1"/>
    <xf numFmtId="0" fontId="40" fillId="0" borderId="35" xfId="0" applyFont="1" applyBorder="1" applyAlignment="1">
      <alignment horizontal="right"/>
    </xf>
    <xf numFmtId="3" fontId="40" fillId="0" borderId="6" xfId="0" applyNumberFormat="1" applyFont="1" applyBorder="1" applyAlignment="1">
      <alignment horizontal="right"/>
    </xf>
    <xf numFmtId="3" fontId="40" fillId="3" borderId="25" xfId="0" applyNumberFormat="1" applyFont="1" applyFill="1" applyBorder="1"/>
    <xf numFmtId="3" fontId="40" fillId="3" borderId="13" xfId="0" applyNumberFormat="1" applyFont="1" applyFill="1" applyBorder="1"/>
    <xf numFmtId="3" fontId="40" fillId="0" borderId="37" xfId="0" applyNumberFormat="1" applyFont="1" applyBorder="1" applyAlignment="1">
      <alignment horizontal="right"/>
    </xf>
    <xf numFmtId="3" fontId="40" fillId="0" borderId="26" xfId="0" applyNumberFormat="1" applyFont="1" applyBorder="1" applyAlignment="1">
      <alignment horizontal="right"/>
    </xf>
    <xf numFmtId="3" fontId="40" fillId="0" borderId="38" xfId="0" applyNumberFormat="1" applyFont="1" applyBorder="1" applyAlignment="1">
      <alignment horizontal="right"/>
    </xf>
    <xf numFmtId="0" fontId="40" fillId="0" borderId="18" xfId="0" applyFont="1" applyBorder="1" applyAlignment="1">
      <alignment horizontal="right"/>
    </xf>
    <xf numFmtId="0" fontId="42" fillId="0" borderId="0" xfId="0" applyFont="1" applyAlignment="1">
      <alignment vertical="center"/>
    </xf>
    <xf numFmtId="0" fontId="40" fillId="0" borderId="34" xfId="0" applyFont="1" applyBorder="1" applyAlignment="1">
      <alignment horizontal="center" vertical="center"/>
    </xf>
    <xf numFmtId="0" fontId="40" fillId="4" borderId="0" xfId="0" applyFont="1" applyFill="1" applyBorder="1" applyAlignment="1">
      <alignment horizontal="right" vertical="center"/>
    </xf>
    <xf numFmtId="0" fontId="40" fillId="4" borderId="0" xfId="0" applyFont="1" applyFill="1" applyBorder="1"/>
    <xf numFmtId="0" fontId="40" fillId="4" borderId="18" xfId="0" applyFont="1" applyFill="1" applyBorder="1"/>
    <xf numFmtId="0" fontId="40" fillId="4" borderId="0" xfId="0" applyFont="1" applyFill="1"/>
    <xf numFmtId="3" fontId="5" fillId="0" borderId="4" xfId="0" applyNumberFormat="1" applyFont="1" applyFill="1" applyBorder="1" applyAlignment="1">
      <alignment horizontal="center" vertical="center" wrapText="1"/>
    </xf>
    <xf numFmtId="0" fontId="0" fillId="0" borderId="18" xfId="0" applyBorder="1"/>
    <xf numFmtId="0" fontId="5" fillId="0" borderId="4" xfId="0" applyFont="1" applyBorder="1" applyAlignment="1">
      <alignment horizontal="center"/>
    </xf>
    <xf numFmtId="0" fontId="1" fillId="0" borderId="1" xfId="0" applyFont="1" applyBorder="1" applyAlignment="1">
      <alignment horizontal="left" vertical="top" wrapText="1"/>
    </xf>
    <xf numFmtId="3" fontId="7" fillId="0" borderId="1" xfId="0" applyNumberFormat="1" applyFont="1" applyBorder="1" applyAlignment="1">
      <alignment horizontal="center"/>
    </xf>
    <xf numFmtId="3" fontId="7" fillId="0" borderId="27" xfId="0" applyNumberFormat="1" applyFont="1" applyBorder="1" applyAlignment="1">
      <alignment horizontal="center"/>
    </xf>
    <xf numFmtId="3" fontId="7" fillId="0" borderId="6" xfId="0" applyNumberFormat="1"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3" fontId="20" fillId="0" borderId="1" xfId="0" applyNumberFormat="1" applyFont="1" applyBorder="1" applyAlignment="1">
      <alignment horizontal="center" vertical="center" wrapText="1"/>
    </xf>
    <xf numFmtId="3" fontId="20" fillId="0" borderId="4" xfId="0" applyNumberFormat="1" applyFont="1" applyBorder="1" applyAlignment="1">
      <alignment horizontal="center" vertical="center" wrapText="1"/>
    </xf>
    <xf numFmtId="3" fontId="14" fillId="0" borderId="6" xfId="0" applyNumberFormat="1" applyFont="1" applyBorder="1"/>
    <xf numFmtId="4" fontId="14" fillId="0" borderId="16" xfId="0" applyNumberFormat="1" applyFont="1" applyBorder="1"/>
    <xf numFmtId="4" fontId="14" fillId="0" borderId="6" xfId="0" applyNumberFormat="1" applyFont="1" applyBorder="1"/>
    <xf numFmtId="3" fontId="13" fillId="0" borderId="1" xfId="0" applyNumberFormat="1" applyFont="1" applyBorder="1" applyAlignment="1">
      <alignment horizontal="center" vertical="center"/>
    </xf>
    <xf numFmtId="3" fontId="13" fillId="0" borderId="1"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3" fontId="40" fillId="0" borderId="39" xfId="0" applyNumberFormat="1" applyFont="1" applyBorder="1" applyAlignment="1">
      <alignment horizontal="right"/>
    </xf>
    <xf numFmtId="3" fontId="40" fillId="0" borderId="40" xfId="0" applyNumberFormat="1" applyFont="1" applyBorder="1" applyAlignment="1">
      <alignment horizontal="right"/>
    </xf>
    <xf numFmtId="3" fontId="40" fillId="0" borderId="12" xfId="0" applyNumberFormat="1" applyFont="1" applyBorder="1" applyAlignment="1">
      <alignment horizontal="right"/>
    </xf>
    <xf numFmtId="0" fontId="40" fillId="0" borderId="38" xfId="0" applyFont="1" applyBorder="1" applyAlignment="1">
      <alignment horizontal="left" wrapText="1"/>
    </xf>
    <xf numFmtId="0" fontId="40" fillId="0" borderId="41" xfId="0" applyFont="1" applyBorder="1" applyAlignment="1">
      <alignment horizontal="left" wrapText="1"/>
    </xf>
    <xf numFmtId="0" fontId="43" fillId="0" borderId="0" xfId="0" applyFont="1" applyBorder="1" applyAlignment="1">
      <alignment horizontal="center" vertical="center" wrapText="1"/>
    </xf>
    <xf numFmtId="0" fontId="44" fillId="0" borderId="1" xfId="0" applyFont="1" applyBorder="1" applyAlignment="1">
      <alignment horizontal="center" vertical="center" wrapText="1"/>
    </xf>
    <xf numFmtId="0" fontId="45" fillId="0" borderId="42" xfId="0" applyFont="1" applyBorder="1" applyAlignment="1">
      <alignment horizontal="left" wrapText="1"/>
    </xf>
    <xf numFmtId="0" fontId="44" fillId="0" borderId="0" xfId="0" applyFont="1" applyAlignment="1">
      <alignment wrapText="1"/>
    </xf>
    <xf numFmtId="0" fontId="40" fillId="0" borderId="37" xfId="0" applyFont="1" applyBorder="1" applyAlignment="1">
      <alignment horizontal="center" wrapText="1"/>
    </xf>
    <xf numFmtId="1" fontId="40" fillId="0" borderId="37" xfId="0" applyNumberFormat="1" applyFont="1" applyBorder="1" applyAlignment="1">
      <alignment horizontal="center"/>
    </xf>
    <xf numFmtId="3" fontId="40" fillId="0" borderId="37" xfId="0" applyNumberFormat="1" applyFont="1" applyBorder="1" applyAlignment="1">
      <alignment horizontal="center"/>
    </xf>
    <xf numFmtId="0" fontId="40" fillId="0" borderId="26" xfId="0" applyFont="1" applyBorder="1" applyAlignment="1">
      <alignment horizontal="center"/>
    </xf>
    <xf numFmtId="1" fontId="40" fillId="0" borderId="26" xfId="0" applyNumberFormat="1" applyFont="1" applyBorder="1" applyAlignment="1">
      <alignment horizontal="center"/>
    </xf>
    <xf numFmtId="3" fontId="40" fillId="0" borderId="26" xfId="0" applyNumberFormat="1" applyFont="1" applyBorder="1" applyAlignment="1">
      <alignment horizontal="center"/>
    </xf>
    <xf numFmtId="0" fontId="40" fillId="0" borderId="39" xfId="0" applyFont="1" applyBorder="1" applyAlignment="1">
      <alignment horizontal="center"/>
    </xf>
    <xf numFmtId="1" fontId="40" fillId="0" borderId="39" xfId="0" applyNumberFormat="1" applyFont="1" applyBorder="1" applyAlignment="1">
      <alignment horizontal="center"/>
    </xf>
    <xf numFmtId="3" fontId="40" fillId="0" borderId="39" xfId="0" applyNumberFormat="1" applyFont="1" applyBorder="1" applyAlignment="1">
      <alignment horizontal="center"/>
    </xf>
    <xf numFmtId="0" fontId="40" fillId="3" borderId="43" xfId="0" applyFont="1" applyFill="1" applyBorder="1" applyAlignment="1">
      <alignment horizontal="center" vertical="center"/>
    </xf>
    <xf numFmtId="0" fontId="40" fillId="3" borderId="43" xfId="0" applyFont="1" applyFill="1" applyBorder="1" applyAlignment="1">
      <alignment horizontal="center"/>
    </xf>
    <xf numFmtId="3" fontId="40" fillId="3" borderId="43" xfId="0" applyNumberFormat="1" applyFont="1" applyFill="1" applyBorder="1" applyAlignment="1">
      <alignment horizontal="center"/>
    </xf>
    <xf numFmtId="0" fontId="40" fillId="0" borderId="39" xfId="0" applyFont="1" applyBorder="1" applyAlignment="1">
      <alignment horizontal="center" vertical="center"/>
    </xf>
    <xf numFmtId="0" fontId="40" fillId="0" borderId="40" xfId="0" applyFont="1" applyBorder="1" applyAlignment="1">
      <alignment horizontal="left" wrapText="1"/>
    </xf>
    <xf numFmtId="3" fontId="40" fillId="3" borderId="44" xfId="0" applyNumberFormat="1" applyFont="1" applyFill="1" applyBorder="1"/>
    <xf numFmtId="0" fontId="44" fillId="0" borderId="45" xfId="0" applyFont="1" applyBorder="1" applyAlignment="1">
      <alignment horizontal="center" vertical="center" wrapText="1"/>
    </xf>
    <xf numFmtId="3" fontId="40" fillId="0" borderId="16" xfId="0" applyNumberFormat="1" applyFont="1" applyBorder="1" applyAlignment="1">
      <alignment horizontal="right"/>
    </xf>
    <xf numFmtId="0" fontId="44" fillId="0" borderId="2" xfId="0" applyFont="1" applyBorder="1" applyAlignment="1">
      <alignment horizontal="center" vertical="center" wrapText="1"/>
    </xf>
    <xf numFmtId="3" fontId="44" fillId="0" borderId="6" xfId="0" applyNumberFormat="1" applyFont="1" applyBorder="1" applyAlignment="1">
      <alignment horizontal="center" vertical="center" wrapText="1"/>
    </xf>
    <xf numFmtId="3" fontId="40" fillId="0" borderId="46" xfId="0" applyNumberFormat="1" applyFont="1" applyBorder="1" applyAlignment="1">
      <alignment horizontal="right"/>
    </xf>
    <xf numFmtId="0" fontId="44" fillId="0" borderId="38" xfId="0" applyFont="1" applyBorder="1" applyAlignment="1">
      <alignment horizontal="center" vertical="center" wrapText="1"/>
    </xf>
    <xf numFmtId="3" fontId="40" fillId="0" borderId="14" xfId="0" applyNumberFormat="1" applyFont="1" applyBorder="1" applyAlignment="1">
      <alignment horizontal="center"/>
    </xf>
    <xf numFmtId="3" fontId="40" fillId="0" borderId="2" xfId="0" applyNumberFormat="1" applyFont="1" applyBorder="1" applyAlignment="1">
      <alignment horizontal="center"/>
    </xf>
    <xf numFmtId="3" fontId="40" fillId="0" borderId="11" xfId="0" applyNumberFormat="1" applyFont="1" applyBorder="1" applyAlignment="1">
      <alignment horizontal="center"/>
    </xf>
    <xf numFmtId="3" fontId="44" fillId="0" borderId="2" xfId="0" applyNumberFormat="1" applyFont="1" applyBorder="1" applyAlignment="1">
      <alignment horizontal="center" vertical="center" wrapText="1"/>
    </xf>
    <xf numFmtId="3" fontId="44" fillId="0" borderId="8" xfId="0" applyNumberFormat="1" applyFont="1" applyBorder="1" applyAlignment="1">
      <alignment horizontal="center" vertical="center" wrapText="1"/>
    </xf>
    <xf numFmtId="0" fontId="44" fillId="0" borderId="41"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3" fontId="44" fillId="0" borderId="13" xfId="0" applyNumberFormat="1" applyFont="1" applyBorder="1" applyAlignment="1">
      <alignment horizontal="center" vertical="center" wrapText="1"/>
    </xf>
    <xf numFmtId="49" fontId="21" fillId="3" borderId="17" xfId="0" applyNumberFormat="1" applyFont="1" applyFill="1" applyBorder="1" applyAlignment="1" applyProtection="1">
      <alignment horizontal="center" vertical="center" wrapText="1"/>
    </xf>
    <xf numFmtId="0" fontId="40" fillId="0" borderId="47" xfId="0" applyFont="1" applyBorder="1" applyAlignment="1">
      <alignment horizontal="left" wrapText="1"/>
    </xf>
    <xf numFmtId="0" fontId="40" fillId="0" borderId="42" xfId="0" applyFont="1" applyBorder="1" applyAlignment="1">
      <alignment horizontal="left" wrapText="1"/>
    </xf>
    <xf numFmtId="3" fontId="40" fillId="0" borderId="16" xfId="0" applyNumberFormat="1" applyFont="1" applyBorder="1" applyAlignment="1">
      <alignment horizontal="center"/>
    </xf>
    <xf numFmtId="3" fontId="40" fillId="0" borderId="6" xfId="0" applyNumberFormat="1" applyFont="1" applyBorder="1" applyAlignment="1">
      <alignment horizontal="center"/>
    </xf>
    <xf numFmtId="3" fontId="40" fillId="0" borderId="12" xfId="0" applyNumberFormat="1" applyFont="1" applyBorder="1" applyAlignment="1">
      <alignment horizontal="center"/>
    </xf>
    <xf numFmtId="4" fontId="14" fillId="5" borderId="48" xfId="0" applyNumberFormat="1" applyFont="1" applyFill="1" applyBorder="1"/>
    <xf numFmtId="0" fontId="44" fillId="0" borderId="49" xfId="0" applyFont="1" applyBorder="1" applyAlignment="1">
      <alignment horizontal="center" vertical="center" wrapText="1"/>
    </xf>
    <xf numFmtId="3" fontId="44" fillId="0" borderId="49" xfId="0" applyNumberFormat="1" applyFont="1" applyBorder="1" applyAlignment="1">
      <alignment horizontal="center" vertical="center" wrapText="1"/>
    </xf>
    <xf numFmtId="3" fontId="44" fillId="0" borderId="45" xfId="0" applyNumberFormat="1"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33" xfId="0" applyFont="1" applyBorder="1" applyAlignment="1">
      <alignment horizontal="center" vertical="center" wrapText="1"/>
    </xf>
    <xf numFmtId="0" fontId="45" fillId="0" borderId="50" xfId="0" applyFont="1" applyBorder="1" applyAlignment="1">
      <alignment horizontal="left" wrapText="1"/>
    </xf>
    <xf numFmtId="0" fontId="44" fillId="0" borderId="6" xfId="0" applyFont="1" applyBorder="1" applyAlignment="1">
      <alignment horizontal="center" vertical="center" wrapText="1"/>
    </xf>
    <xf numFmtId="3" fontId="13" fillId="0" borderId="1" xfId="0" applyNumberFormat="1" applyFont="1" applyBorder="1" applyAlignment="1">
      <alignment horizontal="center"/>
    </xf>
    <xf numFmtId="3" fontId="7"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0" fontId="6" fillId="0" borderId="1" xfId="0" applyFont="1" applyBorder="1" applyAlignment="1">
      <alignment horizontal="left" vertical="top" wrapText="1"/>
    </xf>
    <xf numFmtId="3" fontId="2" fillId="0" borderId="0" xfId="0" applyNumberFormat="1" applyFont="1"/>
    <xf numFmtId="3" fontId="14" fillId="6" borderId="70" xfId="0" applyNumberFormat="1" applyFont="1" applyFill="1" applyBorder="1" applyAlignment="1">
      <alignment horizontal="right" wrapText="1"/>
    </xf>
    <xf numFmtId="3" fontId="14" fillId="4" borderId="70" xfId="0" applyNumberFormat="1" applyFont="1" applyFill="1" applyBorder="1" applyAlignment="1">
      <alignment horizontal="right" vertical="center" wrapText="1"/>
    </xf>
    <xf numFmtId="3" fontId="14" fillId="6" borderId="70" xfId="0" applyNumberFormat="1" applyFont="1" applyFill="1" applyBorder="1" applyAlignment="1">
      <alignment horizontal="right" vertical="center" wrapText="1"/>
    </xf>
    <xf numFmtId="3" fontId="14" fillId="4" borderId="70" xfId="0" applyNumberFormat="1" applyFont="1" applyFill="1" applyBorder="1" applyAlignment="1">
      <alignment horizontal="right"/>
    </xf>
    <xf numFmtId="3" fontId="14" fillId="6" borderId="70" xfId="0" applyNumberFormat="1" applyFont="1" applyFill="1" applyBorder="1" applyAlignment="1">
      <alignment horizontal="right"/>
    </xf>
    <xf numFmtId="3" fontId="14" fillId="4" borderId="71" xfId="0" applyNumberFormat="1" applyFont="1" applyFill="1" applyBorder="1" applyAlignment="1">
      <alignment horizontal="right"/>
    </xf>
    <xf numFmtId="3" fontId="14" fillId="4" borderId="1" xfId="0" applyNumberFormat="1" applyFont="1" applyFill="1" applyBorder="1" applyAlignment="1">
      <alignment horizontal="right"/>
    </xf>
    <xf numFmtId="3" fontId="14" fillId="4" borderId="72" xfId="0" applyNumberFormat="1" applyFont="1" applyFill="1" applyBorder="1" applyAlignment="1">
      <alignment horizontal="right"/>
    </xf>
    <xf numFmtId="3" fontId="14" fillId="0" borderId="70" xfId="0" applyNumberFormat="1" applyFont="1" applyBorder="1" applyAlignment="1">
      <alignment horizontal="right"/>
    </xf>
    <xf numFmtId="3" fontId="14" fillId="3" borderId="1" xfId="0" applyNumberFormat="1" applyFont="1" applyFill="1" applyBorder="1" applyAlignment="1">
      <alignment horizontal="right"/>
    </xf>
    <xf numFmtId="3" fontId="14" fillId="6" borderId="70" xfId="0" applyNumberFormat="1" applyFont="1" applyFill="1" applyBorder="1" applyAlignment="1" applyProtection="1">
      <alignment horizontal="right" vertical="center"/>
      <protection locked="0"/>
    </xf>
    <xf numFmtId="3" fontId="14" fillId="6" borderId="70" xfId="0" applyNumberFormat="1" applyFont="1" applyFill="1" applyBorder="1" applyAlignment="1" applyProtection="1">
      <alignment horizontal="right" vertical="center"/>
    </xf>
    <xf numFmtId="3" fontId="14" fillId="4" borderId="70" xfId="0" applyNumberFormat="1" applyFont="1" applyFill="1" applyBorder="1" applyAlignment="1" applyProtection="1">
      <alignment horizontal="right" vertical="center"/>
      <protection locked="0"/>
    </xf>
    <xf numFmtId="3" fontId="14" fillId="4" borderId="70" xfId="0" applyNumberFormat="1" applyFont="1" applyFill="1" applyBorder="1" applyAlignment="1" applyProtection="1">
      <alignment horizontal="right" vertical="center"/>
    </xf>
    <xf numFmtId="3" fontId="14" fillId="4" borderId="70" xfId="0" applyNumberFormat="1" applyFont="1" applyFill="1" applyBorder="1" applyAlignment="1">
      <alignment horizontal="right" vertical="center"/>
    </xf>
    <xf numFmtId="3" fontId="14" fillId="6" borderId="70" xfId="0" applyNumberFormat="1" applyFont="1" applyFill="1" applyBorder="1" applyAlignment="1">
      <alignment horizontal="right" vertical="center"/>
    </xf>
    <xf numFmtId="3" fontId="14" fillId="4" borderId="73" xfId="0" applyNumberFormat="1" applyFont="1" applyFill="1" applyBorder="1" applyAlignment="1">
      <alignment horizontal="right" vertical="center"/>
    </xf>
    <xf numFmtId="3" fontId="14" fillId="7" borderId="70" xfId="0" applyNumberFormat="1" applyFont="1" applyFill="1" applyBorder="1" applyAlignment="1">
      <alignment wrapText="1"/>
    </xf>
    <xf numFmtId="3" fontId="14" fillId="4" borderId="70" xfId="0" applyNumberFormat="1" applyFont="1" applyFill="1" applyBorder="1" applyAlignment="1">
      <alignment wrapText="1"/>
    </xf>
    <xf numFmtId="3" fontId="14" fillId="0" borderId="70" xfId="0" applyNumberFormat="1" applyFont="1" applyBorder="1" applyAlignment="1">
      <alignment horizontal="right" wrapText="1"/>
    </xf>
    <xf numFmtId="3" fontId="14" fillId="4" borderId="70" xfId="0" applyNumberFormat="1" applyFont="1" applyFill="1" applyBorder="1"/>
    <xf numFmtId="3" fontId="14" fillId="4" borderId="73" xfId="0" applyNumberFormat="1" applyFont="1" applyFill="1" applyBorder="1"/>
    <xf numFmtId="3" fontId="2" fillId="0" borderId="1" xfId="0" applyNumberFormat="1" applyFont="1" applyBorder="1" applyAlignment="1">
      <alignment horizontal="center" vertical="center" wrapText="1"/>
    </xf>
    <xf numFmtId="3" fontId="20" fillId="0" borderId="15" xfId="0" applyNumberFormat="1" applyFont="1" applyBorder="1" applyAlignment="1">
      <alignment vertical="center" wrapText="1"/>
    </xf>
    <xf numFmtId="3" fontId="20" fillId="0" borderId="1" xfId="0" applyNumberFormat="1" applyFont="1" applyBorder="1" applyAlignment="1">
      <alignment vertical="center" wrapText="1"/>
    </xf>
    <xf numFmtId="3" fontId="2" fillId="0" borderId="1" xfId="0" applyNumberFormat="1" applyFont="1" applyBorder="1" applyAlignment="1">
      <alignment vertical="center" wrapText="1"/>
    </xf>
    <xf numFmtId="3" fontId="20" fillId="0" borderId="4" xfId="0" applyNumberFormat="1" applyFont="1" applyBorder="1" applyAlignment="1">
      <alignment vertical="center" wrapText="1"/>
    </xf>
    <xf numFmtId="3" fontId="20" fillId="0" borderId="15" xfId="0" applyNumberFormat="1" applyFont="1" applyBorder="1" applyAlignment="1">
      <alignment horizontal="center" vertical="center" wrapText="1"/>
    </xf>
    <xf numFmtId="3" fontId="2" fillId="0" borderId="0" xfId="0" applyNumberFormat="1" applyFont="1" applyFill="1" applyAlignment="1">
      <alignment vertical="center"/>
    </xf>
    <xf numFmtId="1" fontId="14" fillId="0" borderId="6" xfId="0" applyNumberFormat="1" applyFont="1" applyBorder="1"/>
    <xf numFmtId="0" fontId="6" fillId="0" borderId="24" xfId="0" applyFont="1" applyBorder="1" applyAlignment="1">
      <alignment horizontal="center" vertical="center" wrapText="1"/>
    </xf>
    <xf numFmtId="3" fontId="6" fillId="0" borderId="1" xfId="0" applyNumberFormat="1" applyFont="1" applyBorder="1" applyAlignment="1">
      <alignment horizontal="center" vertical="center"/>
    </xf>
    <xf numFmtId="3" fontId="6" fillId="0" borderId="4" xfId="0" applyNumberFormat="1" applyFont="1" applyBorder="1" applyAlignment="1">
      <alignment horizontal="center" vertical="center"/>
    </xf>
    <xf numFmtId="3" fontId="2" fillId="0" borderId="0" xfId="0" applyNumberFormat="1" applyFont="1" applyBorder="1" applyAlignment="1">
      <alignment horizontal="center" vertical="center" wrapText="1"/>
    </xf>
    <xf numFmtId="3" fontId="2" fillId="0" borderId="0" xfId="0" applyNumberFormat="1" applyFont="1" applyAlignment="1">
      <alignment vertical="center"/>
    </xf>
    <xf numFmtId="0" fontId="5" fillId="0" borderId="15" xfId="1" applyFont="1" applyBorder="1" applyAlignment="1">
      <alignment horizontal="center" vertical="center" wrapText="1"/>
    </xf>
    <xf numFmtId="2" fontId="20" fillId="0" borderId="6" xfId="0" applyNumberFormat="1" applyFont="1" applyBorder="1" applyAlignment="1">
      <alignment horizontal="center" vertical="center" wrapText="1"/>
    </xf>
    <xf numFmtId="4" fontId="2" fillId="0" borderId="1" xfId="0" applyNumberFormat="1" applyFont="1" applyBorder="1" applyAlignment="1">
      <alignment horizontal="center" vertical="top" wrapText="1"/>
    </xf>
    <xf numFmtId="0" fontId="26"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 xfId="0" applyFont="1" applyBorder="1" applyAlignment="1">
      <alignment horizontal="center" vertical="center" wrapText="1"/>
    </xf>
    <xf numFmtId="0" fontId="26" fillId="0" borderId="0"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55" xfId="0" applyNumberFormat="1" applyFont="1" applyFill="1" applyBorder="1" applyAlignment="1">
      <alignment horizontal="center" vertical="center" wrapText="1"/>
    </xf>
    <xf numFmtId="3" fontId="5" fillId="0" borderId="56"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7"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29" xfId="0" applyFont="1" applyBorder="1" applyAlignment="1">
      <alignment horizontal="center" vertical="center" wrapText="1"/>
    </xf>
    <xf numFmtId="0" fontId="39" fillId="0" borderId="0" xfId="0" applyFont="1" applyFill="1" applyBorder="1" applyAlignment="1">
      <alignment horizontal="left" vertical="center" wrapText="1"/>
    </xf>
    <xf numFmtId="0" fontId="7" fillId="0" borderId="0" xfId="0" applyFont="1" applyAlignment="1">
      <alignment horizontal="center"/>
    </xf>
    <xf numFmtId="0" fontId="28"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29"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8" xfId="0" applyFont="1" applyBorder="1" applyAlignment="1">
      <alignment horizontal="center" vertical="center"/>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6" fillId="0" borderId="6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6" fillId="0" borderId="62" xfId="0" applyNumberFormat="1" applyFont="1" applyBorder="1" applyAlignment="1">
      <alignment horizontal="center" vertical="center" wrapText="1"/>
    </xf>
    <xf numFmtId="2" fontId="6" fillId="0" borderId="18" xfId="0" applyNumberFormat="1" applyFont="1" applyBorder="1" applyAlignment="1">
      <alignment horizontal="center" vertical="center" wrapText="1"/>
    </xf>
    <xf numFmtId="2" fontId="6" fillId="0" borderId="58" xfId="0" applyNumberFormat="1" applyFont="1" applyBorder="1" applyAlignment="1">
      <alignment horizontal="center" vertical="center" wrapText="1"/>
    </xf>
    <xf numFmtId="2" fontId="6" fillId="0" borderId="63"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2" fontId="6" fillId="0" borderId="20" xfId="0" applyNumberFormat="1" applyFont="1" applyBorder="1" applyAlignment="1">
      <alignment horizontal="center" vertical="center" wrapText="1"/>
    </xf>
    <xf numFmtId="0" fontId="7" fillId="0" borderId="0" xfId="0" applyFont="1" applyAlignment="1">
      <alignment horizontal="left"/>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2"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 fillId="0" borderId="0" xfId="0" applyFont="1" applyAlignment="1">
      <alignment horizontal="right"/>
    </xf>
    <xf numFmtId="0" fontId="19" fillId="0" borderId="53"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2" fillId="0" borderId="0" xfId="0" applyFont="1" applyAlignment="1">
      <alignment horizontal="left" vertical="center"/>
    </xf>
    <xf numFmtId="0" fontId="6" fillId="0" borderId="64" xfId="0" applyFont="1" applyBorder="1" applyAlignment="1">
      <alignment horizontal="center" wrapText="1" shrinkToFit="1"/>
    </xf>
    <xf numFmtId="0" fontId="6" fillId="0" borderId="65" xfId="0" applyFont="1" applyBorder="1" applyAlignment="1">
      <alignment horizontal="center" wrapText="1" shrinkToFit="1"/>
    </xf>
    <xf numFmtId="0" fontId="6" fillId="0" borderId="52"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4" fillId="0" borderId="0" xfId="0" applyFont="1" applyAlignment="1">
      <alignment horizontal="center"/>
    </xf>
    <xf numFmtId="0" fontId="14" fillId="0" borderId="3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9" xfId="0" applyFont="1" applyBorder="1" applyAlignment="1">
      <alignment horizontal="center" vertical="center"/>
    </xf>
    <xf numFmtId="0" fontId="14" fillId="0" borderId="63" xfId="0" applyFont="1" applyBorder="1" applyAlignment="1">
      <alignment horizontal="center" vertical="center"/>
    </xf>
    <xf numFmtId="0" fontId="14" fillId="0" borderId="67" xfId="0" applyFont="1" applyBorder="1" applyAlignment="1">
      <alignment horizontal="center" vertical="center"/>
    </xf>
    <xf numFmtId="0" fontId="14" fillId="0" borderId="66" xfId="0" applyFont="1" applyBorder="1" applyAlignment="1">
      <alignment horizontal="center" vertical="center"/>
    </xf>
    <xf numFmtId="0" fontId="14" fillId="0" borderId="43" xfId="0" applyFont="1" applyBorder="1" applyAlignment="1">
      <alignment horizontal="center" vertical="center"/>
    </xf>
    <xf numFmtId="0" fontId="44" fillId="0" borderId="1" xfId="0" applyFont="1" applyBorder="1" applyAlignment="1">
      <alignment horizontal="center" vertical="center" wrapText="1"/>
    </xf>
    <xf numFmtId="0" fontId="44" fillId="0" borderId="28" xfId="0" applyFont="1" applyBorder="1" applyAlignment="1">
      <alignment vertical="center" wrapText="1"/>
    </xf>
    <xf numFmtId="0" fontId="44" fillId="0" borderId="68"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9" xfId="0" applyFont="1" applyBorder="1" applyAlignment="1">
      <alignment vertical="center" wrapText="1"/>
    </xf>
    <xf numFmtId="0" fontId="44" fillId="0" borderId="0" xfId="0" applyFont="1" applyBorder="1" applyAlignment="1">
      <alignment vertical="center" wrapText="1"/>
    </xf>
    <xf numFmtId="0" fontId="40" fillId="0" borderId="57" xfId="0" applyFont="1" applyBorder="1" applyAlignment="1">
      <alignment horizontal="right" vertical="center"/>
    </xf>
    <xf numFmtId="0" fontId="40" fillId="0" borderId="35" xfId="0" applyFont="1" applyBorder="1" applyAlignment="1">
      <alignment horizontal="right" vertical="center"/>
    </xf>
    <xf numFmtId="0" fontId="46" fillId="0" borderId="0" xfId="0" applyFont="1" applyAlignment="1">
      <alignment horizontal="center"/>
    </xf>
    <xf numFmtId="0" fontId="40" fillId="3" borderId="47" xfId="0" applyFont="1" applyFill="1" applyBorder="1" applyAlignment="1">
      <alignment horizontal="center"/>
    </xf>
    <xf numFmtId="0" fontId="40" fillId="3" borderId="41" xfId="0" applyFont="1" applyFill="1" applyBorder="1" applyAlignment="1">
      <alignment horizontal="center"/>
    </xf>
    <xf numFmtId="0" fontId="40" fillId="3" borderId="61" xfId="0" applyFont="1" applyFill="1" applyBorder="1" applyAlignment="1">
      <alignment horizontal="center"/>
    </xf>
    <xf numFmtId="0" fontId="40" fillId="3" borderId="46" xfId="0" applyFont="1" applyFill="1" applyBorder="1" applyAlignment="1">
      <alignment horizontal="center"/>
    </xf>
    <xf numFmtId="0" fontId="40" fillId="3" borderId="54" xfId="0" applyFont="1" applyFill="1" applyBorder="1" applyAlignment="1">
      <alignment horizontal="center"/>
    </xf>
    <xf numFmtId="0" fontId="40" fillId="3" borderId="62" xfId="0" applyFont="1" applyFill="1" applyBorder="1" applyAlignment="1">
      <alignment horizontal="center"/>
    </xf>
    <xf numFmtId="0" fontId="40" fillId="3" borderId="58" xfId="0" applyFont="1" applyFill="1" applyBorder="1" applyAlignment="1">
      <alignment horizontal="center"/>
    </xf>
    <xf numFmtId="0" fontId="40" fillId="3" borderId="18" xfId="0" applyFont="1" applyFill="1" applyBorder="1" applyAlignment="1">
      <alignment horizontal="center"/>
    </xf>
    <xf numFmtId="0" fontId="36" fillId="3" borderId="49" xfId="0" applyFont="1" applyFill="1" applyBorder="1" applyAlignment="1" applyProtection="1">
      <alignment horizontal="center" vertical="center" wrapText="1"/>
    </xf>
    <xf numFmtId="0" fontId="36" fillId="3" borderId="43" xfId="0" applyFont="1" applyFill="1" applyBorder="1" applyAlignment="1" applyProtection="1">
      <alignment horizontal="center" vertical="center" wrapText="1"/>
    </xf>
    <xf numFmtId="49" fontId="21" fillId="3" borderId="58"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40" fillId="0" borderId="67" xfId="0" applyFont="1" applyBorder="1" applyAlignment="1">
      <alignment horizontal="right"/>
    </xf>
    <xf numFmtId="0" fontId="40" fillId="0" borderId="35" xfId="0" applyFont="1" applyBorder="1" applyAlignment="1">
      <alignment horizontal="right"/>
    </xf>
    <xf numFmtId="0" fontId="1" fillId="0" borderId="0" xfId="1" applyFont="1" applyAlignment="1">
      <alignment horizontal="center" vertical="center" wrapText="1"/>
    </xf>
    <xf numFmtId="0" fontId="20" fillId="0" borderId="0" xfId="1" applyFont="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2" fillId="0" borderId="15" xfId="1" applyFont="1" applyBorder="1" applyAlignment="1">
      <alignment horizontal="center" vertical="center" wrapText="1"/>
    </xf>
    <xf numFmtId="0" fontId="32"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1" xfId="1" applyFont="1" applyBorder="1" applyAlignment="1">
      <alignment horizontal="center" vertical="center" wrapText="1"/>
    </xf>
    <xf numFmtId="0" fontId="20" fillId="0" borderId="25" xfId="1" applyFont="1" applyBorder="1" applyAlignment="1">
      <alignment horizontal="center" vertical="center" wrapText="1"/>
    </xf>
    <xf numFmtId="3" fontId="33" fillId="5" borderId="6" xfId="1" applyNumberFormat="1" applyFont="1" applyFill="1" applyBorder="1" applyAlignment="1">
      <alignment horizontal="center" vertical="center" wrapText="1"/>
    </xf>
    <xf numFmtId="0" fontId="32"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33" fillId="0" borderId="1" xfId="1" applyNumberFormat="1" applyFont="1" applyBorder="1" applyAlignment="1">
      <alignment vertical="center" wrapText="1"/>
    </xf>
    <xf numFmtId="3" fontId="33" fillId="0" borderId="6" xfId="1" applyNumberFormat="1" applyFont="1" applyBorder="1" applyAlignment="1">
      <alignment vertical="center" wrapText="1"/>
    </xf>
    <xf numFmtId="0" fontId="32" fillId="5" borderId="11" xfId="1" applyFont="1" applyFill="1" applyBorder="1" applyAlignment="1">
      <alignment horizontal="left" vertical="center" wrapText="1"/>
    </xf>
    <xf numFmtId="0" fontId="32"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33" fillId="5" borderId="1" xfId="1" applyNumberFormat="1" applyFont="1" applyFill="1" applyBorder="1" applyAlignment="1">
      <alignment horizontal="center" vertical="center" wrapText="1"/>
    </xf>
    <xf numFmtId="0" fontId="20" fillId="0" borderId="0" xfId="1" applyFont="1" applyAlignment="1">
      <alignment horizontal="left" wrapText="1"/>
    </xf>
    <xf numFmtId="3" fontId="20" fillId="0" borderId="1" xfId="1" applyNumberFormat="1" applyFont="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'Биланс стања'!$E$5:$E$7</c:f>
              <c:strCache>
                <c:ptCount val="1"/>
                <c:pt idx="0">
                  <c:v>БИЛАНС СТАЊА  на дан 30.06.2019 Стање на дан 
31.12.2018.
Претходна година</c:v>
                </c:pt>
              </c:strCache>
            </c:strRef>
          </c:tx>
          <c:cat>
            <c:multiLvlStrRef>
              <c:f>'Биланс стања'!$B$8:$D$147</c:f>
              <c:multiLvlStrCache>
                <c:ptCount val="140"/>
                <c:lvl>
                  <c:pt idx="2">
                    <c:v>001</c:v>
                  </c:pt>
                  <c:pt idx="3">
                    <c:v>002</c:v>
                  </c:pt>
                  <c:pt idx="4">
                    <c:v>003</c:v>
                  </c:pt>
                  <c:pt idx="5">
                    <c:v>004</c:v>
                  </c:pt>
                  <c:pt idx="6">
                    <c:v>005</c:v>
                  </c:pt>
                  <c:pt idx="7">
                    <c:v>006</c:v>
                  </c:pt>
                  <c:pt idx="8">
                    <c:v>007</c:v>
                  </c:pt>
                  <c:pt idx="9">
                    <c:v>008</c:v>
                  </c:pt>
                  <c:pt idx="10">
                    <c:v>009</c:v>
                  </c:pt>
                  <c:pt idx="11">
                    <c:v>010</c:v>
                  </c:pt>
                  <c:pt idx="12">
                    <c:v>011</c:v>
                  </c:pt>
                  <c:pt idx="13">
                    <c:v>012</c:v>
                  </c:pt>
                  <c:pt idx="14">
                    <c:v>013</c:v>
                  </c:pt>
                  <c:pt idx="15">
                    <c:v>014</c:v>
                  </c:pt>
                  <c:pt idx="16">
                    <c:v>015</c:v>
                  </c:pt>
                  <c:pt idx="17">
                    <c:v>016</c:v>
                  </c:pt>
                  <c:pt idx="18">
                    <c:v>017</c:v>
                  </c:pt>
                  <c:pt idx="19">
                    <c:v>018</c:v>
                  </c:pt>
                  <c:pt idx="20">
                    <c:v>019</c:v>
                  </c:pt>
                  <c:pt idx="21">
                    <c:v>020</c:v>
                  </c:pt>
                  <c:pt idx="22">
                    <c:v>021</c:v>
                  </c:pt>
                  <c:pt idx="23">
                    <c:v>022</c:v>
                  </c:pt>
                  <c:pt idx="24">
                    <c:v>023</c:v>
                  </c:pt>
                  <c:pt idx="25">
                    <c:v>024</c:v>
                  </c:pt>
                  <c:pt idx="26">
                    <c:v>025</c:v>
                  </c:pt>
                  <c:pt idx="27">
                    <c:v>026</c:v>
                  </c:pt>
                  <c:pt idx="28">
                    <c:v>027</c:v>
                  </c:pt>
                  <c:pt idx="29">
                    <c:v>028</c:v>
                  </c:pt>
                  <c:pt idx="30">
                    <c:v>029</c:v>
                  </c:pt>
                  <c:pt idx="31">
                    <c:v>030</c:v>
                  </c:pt>
                  <c:pt idx="32">
                    <c:v>031</c:v>
                  </c:pt>
                  <c:pt idx="33">
                    <c:v>032</c:v>
                  </c:pt>
                  <c:pt idx="34">
                    <c:v>033</c:v>
                  </c:pt>
                  <c:pt idx="35">
                    <c:v>034</c:v>
                  </c:pt>
                  <c:pt idx="36">
                    <c:v>035</c:v>
                  </c:pt>
                  <c:pt idx="37">
                    <c:v>036</c:v>
                  </c:pt>
                  <c:pt idx="38">
                    <c:v>037</c:v>
                  </c:pt>
                  <c:pt idx="39">
                    <c:v>038</c:v>
                  </c:pt>
                  <c:pt idx="40">
                    <c:v>039</c:v>
                  </c:pt>
                  <c:pt idx="41">
                    <c:v>040</c:v>
                  </c:pt>
                  <c:pt idx="42">
                    <c:v>041</c:v>
                  </c:pt>
                  <c:pt idx="43">
                    <c:v>042</c:v>
                  </c:pt>
                  <c:pt idx="44">
                    <c:v>043</c:v>
                  </c:pt>
                  <c:pt idx="45">
                    <c:v>044</c:v>
                  </c:pt>
                  <c:pt idx="46">
                    <c:v>045</c:v>
                  </c:pt>
                  <c:pt idx="47">
                    <c:v>046</c:v>
                  </c:pt>
                  <c:pt idx="48">
                    <c:v>047</c:v>
                  </c:pt>
                  <c:pt idx="49">
                    <c:v>048</c:v>
                  </c:pt>
                  <c:pt idx="50">
                    <c:v>049</c:v>
                  </c:pt>
                  <c:pt idx="51">
                    <c:v>050</c:v>
                  </c:pt>
                  <c:pt idx="52">
                    <c:v>051</c:v>
                  </c:pt>
                  <c:pt idx="53">
                    <c:v>052</c:v>
                  </c:pt>
                  <c:pt idx="54">
                    <c:v>053</c:v>
                  </c:pt>
                  <c:pt idx="55">
                    <c:v>054</c:v>
                  </c:pt>
                  <c:pt idx="56">
                    <c:v>055</c:v>
                  </c:pt>
                  <c:pt idx="57">
                    <c:v>056</c:v>
                  </c:pt>
                  <c:pt idx="58">
                    <c:v>057</c:v>
                  </c:pt>
                  <c:pt idx="59">
                    <c:v>058</c:v>
                  </c:pt>
                  <c:pt idx="60">
                    <c:v>059</c:v>
                  </c:pt>
                  <c:pt idx="61">
                    <c:v>060</c:v>
                  </c:pt>
                  <c:pt idx="62">
                    <c:v>061</c:v>
                  </c:pt>
                  <c:pt idx="63">
                    <c:v>062</c:v>
                  </c:pt>
                  <c:pt idx="64">
                    <c:v>063</c:v>
                  </c:pt>
                  <c:pt idx="65">
                    <c:v>064</c:v>
                  </c:pt>
                  <c:pt idx="66">
                    <c:v>065</c:v>
                  </c:pt>
                  <c:pt idx="67">
                    <c:v>066</c:v>
                  </c:pt>
                  <c:pt idx="68">
                    <c:v>067</c:v>
                  </c:pt>
                  <c:pt idx="69">
                    <c:v>068</c:v>
                  </c:pt>
                  <c:pt idx="70">
                    <c:v>069</c:v>
                  </c:pt>
                  <c:pt idx="71">
                    <c:v>070</c:v>
                  </c:pt>
                  <c:pt idx="72">
                    <c:v>071</c:v>
                  </c:pt>
                  <c:pt idx="73">
                    <c:v>072</c:v>
                  </c:pt>
                  <c:pt idx="75">
                    <c:v>0401</c:v>
                  </c:pt>
                  <c:pt idx="76">
                    <c:v>0402</c:v>
                  </c:pt>
                  <c:pt idx="77">
                    <c:v>0403</c:v>
                  </c:pt>
                  <c:pt idx="78">
                    <c:v>0404</c:v>
                  </c:pt>
                  <c:pt idx="79">
                    <c:v>0405</c:v>
                  </c:pt>
                  <c:pt idx="80">
                    <c:v>0406</c:v>
                  </c:pt>
                  <c:pt idx="81">
                    <c:v>0407</c:v>
                  </c:pt>
                  <c:pt idx="82">
                    <c:v>0408</c:v>
                  </c:pt>
                  <c:pt idx="83">
                    <c:v>0409</c:v>
                  </c:pt>
                  <c:pt idx="84">
                    <c:v>0410</c:v>
                  </c:pt>
                  <c:pt idx="85">
                    <c:v>0411</c:v>
                  </c:pt>
                  <c:pt idx="86">
                    <c:v>0412</c:v>
                  </c:pt>
                  <c:pt idx="87">
                    <c:v>0413</c:v>
                  </c:pt>
                  <c:pt idx="88">
                    <c:v>0414</c:v>
                  </c:pt>
                  <c:pt idx="89">
                    <c:v>0415</c:v>
                  </c:pt>
                  <c:pt idx="90">
                    <c:v>0416</c:v>
                  </c:pt>
                  <c:pt idx="91">
                    <c:v>0417</c:v>
                  </c:pt>
                  <c:pt idx="92">
                    <c:v>0418</c:v>
                  </c:pt>
                  <c:pt idx="93">
                    <c:v>0419</c:v>
                  </c:pt>
                  <c:pt idx="94">
                    <c:v>0420</c:v>
                  </c:pt>
                  <c:pt idx="95">
                    <c:v>0421</c:v>
                  </c:pt>
                  <c:pt idx="96">
                    <c:v>0422</c:v>
                  </c:pt>
                  <c:pt idx="97">
                    <c:v>0423</c:v>
                  </c:pt>
                  <c:pt idx="98">
                    <c:v>0424</c:v>
                  </c:pt>
                  <c:pt idx="99">
                    <c:v>0425</c:v>
                  </c:pt>
                  <c:pt idx="100">
                    <c:v>0426</c:v>
                  </c:pt>
                  <c:pt idx="101">
                    <c:v>0427</c:v>
                  </c:pt>
                  <c:pt idx="102">
                    <c:v>0428</c:v>
                  </c:pt>
                  <c:pt idx="103">
                    <c:v>0429</c:v>
                  </c:pt>
                  <c:pt idx="104">
                    <c:v>0430</c:v>
                  </c:pt>
                  <c:pt idx="105">
                    <c:v>0431</c:v>
                  </c:pt>
                  <c:pt idx="106">
                    <c:v>0432</c:v>
                  </c:pt>
                  <c:pt idx="107">
                    <c:v>0433</c:v>
                  </c:pt>
                  <c:pt idx="108">
                    <c:v>0434</c:v>
                  </c:pt>
                  <c:pt idx="109">
                    <c:v>0435</c:v>
                  </c:pt>
                  <c:pt idx="110">
                    <c:v>0436</c:v>
                  </c:pt>
                  <c:pt idx="111">
                    <c:v>0437</c:v>
                  </c:pt>
                  <c:pt idx="112">
                    <c:v>0438</c:v>
                  </c:pt>
                  <c:pt idx="113">
                    <c:v>0439</c:v>
                  </c:pt>
                  <c:pt idx="114">
                    <c:v>0440</c:v>
                  </c:pt>
                  <c:pt idx="115">
                    <c:v>0441</c:v>
                  </c:pt>
                  <c:pt idx="116">
                    <c:v>0442</c:v>
                  </c:pt>
                  <c:pt idx="117">
                    <c:v>0443</c:v>
                  </c:pt>
                  <c:pt idx="118">
                    <c:v>0444</c:v>
                  </c:pt>
                  <c:pt idx="119">
                    <c:v>0445</c:v>
                  </c:pt>
                  <c:pt idx="120">
                    <c:v>0446</c:v>
                  </c:pt>
                  <c:pt idx="121">
                    <c:v>0447</c:v>
                  </c:pt>
                  <c:pt idx="122">
                    <c:v>0448</c:v>
                  </c:pt>
                  <c:pt idx="123">
                    <c:v>0449</c:v>
                  </c:pt>
                  <c:pt idx="124">
                    <c:v>0450</c:v>
                  </c:pt>
                  <c:pt idx="125">
                    <c:v>0451</c:v>
                  </c:pt>
                  <c:pt idx="126">
                    <c:v>0452</c:v>
                  </c:pt>
                  <c:pt idx="127">
                    <c:v>0453</c:v>
                  </c:pt>
                  <c:pt idx="128">
                    <c:v>0454</c:v>
                  </c:pt>
                  <c:pt idx="129">
                    <c:v>0455</c:v>
                  </c:pt>
                  <c:pt idx="130">
                    <c:v>0456</c:v>
                  </c:pt>
                  <c:pt idx="131">
                    <c:v>0457</c:v>
                  </c:pt>
                  <c:pt idx="132">
                    <c:v>0458</c:v>
                  </c:pt>
                  <c:pt idx="133">
                    <c:v>0459</c:v>
                  </c:pt>
                  <c:pt idx="134">
                    <c:v>0460</c:v>
                  </c:pt>
                  <c:pt idx="135">
                    <c:v>0461</c:v>
                  </c:pt>
                  <c:pt idx="136">
                    <c:v>0462</c:v>
                  </c:pt>
                  <c:pt idx="137">
                    <c:v>0463</c:v>
                  </c:pt>
                  <c:pt idx="138">
                    <c:v>0464</c:v>
                  </c:pt>
                  <c:pt idx="139">
                    <c:v>0465</c:v>
                  </c:pt>
                </c:lvl>
                <c:lvl>
                  <c:pt idx="1">
                    <c:v>АКТИВА</c:v>
                  </c:pt>
                  <c:pt idx="2">
                    <c:v>А. УПИСАНИ А НЕУПЛАЋЕНИ КАПИТАЛ</c:v>
                  </c:pt>
                  <c:pt idx="3">
                    <c:v>Б.СТАЛНА ИМОВИНА (0003+0010+0019+0024+0034)</c:v>
                  </c:pt>
                  <c:pt idx="4">
                    <c:v>I. НЕМАТЕРИЈАЛНА ИМОВИНА (0004+0005+0006+0007+0008+0009)</c:v>
                  </c:pt>
                  <c:pt idx="5">
                    <c:v>1. Улагања у развој</c:v>
                  </c:pt>
                  <c:pt idx="6">
                    <c:v>2. Концесије, патенти, лиценце, робне и услужне марке, софтвер и остала права</c:v>
                  </c:pt>
                  <c:pt idx="7">
                    <c:v>3. Гудвил</c:v>
                  </c:pt>
                  <c:pt idx="8">
                    <c:v>4. Остала нематеријална имовина</c:v>
                  </c:pt>
                  <c:pt idx="9">
                    <c:v>5. Нематеријална имовина у припреми</c:v>
                  </c:pt>
                  <c:pt idx="10">
                    <c:v>6. Аванси за нематеријалну имовину</c:v>
                  </c:pt>
                  <c:pt idx="11">
                    <c:v>II. НЕКРЕТНИНЕ, ПОСТРОJEЊА И ОПРЕМА (0011 + 0012 + 0013 + 0014 + 0015 + 0016 + 0017 + 0018)</c:v>
                  </c:pt>
                  <c:pt idx="12">
                    <c:v>1. Земљиште</c:v>
                  </c:pt>
                  <c:pt idx="13">
                    <c:v>2. Грађевински објекти</c:v>
                  </c:pt>
                  <c:pt idx="14">
                    <c:v>3. Постројења и опрема</c:v>
                  </c:pt>
                  <c:pt idx="15">
                    <c:v>4. Инвестиционе некретнине</c:v>
                  </c:pt>
                  <c:pt idx="16">
                    <c:v>5. Остале некретнине, постројења и опрема</c:v>
                  </c:pt>
                  <c:pt idx="17">
                    <c:v>6. Некретнине, постројења и опрема у припреми</c:v>
                  </c:pt>
                  <c:pt idx="18">
                    <c:v>7. Улагања на туђим некретнинама, постројењима и опреми</c:v>
                  </c:pt>
                  <c:pt idx="19">
                    <c:v>8. Аванси за некретнине, постројења и опрему</c:v>
                  </c:pt>
                  <c:pt idx="20">
                    <c:v>III. БИОЛОШКА СРЕДСТВА (0020 + 0021 + 0022 + 0023)</c:v>
                  </c:pt>
                  <c:pt idx="21">
                    <c:v>1. Шуме и вишегодишњи засади</c:v>
                  </c:pt>
                  <c:pt idx="22">
                    <c:v>2. Основно стадо</c:v>
                  </c:pt>
                  <c:pt idx="23">
                    <c:v>3. Биолошка средства у припреми</c:v>
                  </c:pt>
                  <c:pt idx="24">
                    <c:v>4. Аванси за биолошка средства</c:v>
                  </c:pt>
                  <c:pt idx="25">
                    <c:v>IV. ДУГОРОЧНИ ФИНАНСИЈСКИ ПЛАСМАНИ 0025 + 0026 + 0027 + 0028 + 0029 + 0030 + 0031 + 0032 + 0033)</c:v>
                  </c:pt>
                  <c:pt idx="26">
                    <c:v>1. Учешћа у капиталу зависних правних лица</c:v>
                  </c:pt>
                  <c:pt idx="27">
                    <c:v>2. Учешћа у капиталу придружених правних лица и заједничким подухватима</c:v>
                  </c:pt>
                  <c:pt idx="28">
                    <c:v>3. Учешћа у капиталу осталих правних лица и друге хартије од вредности расположиве за продају</c:v>
                  </c:pt>
                  <c:pt idx="29">
                    <c:v>4. Дугорочни пласмани матичним и зависним правним лицима</c:v>
                  </c:pt>
                  <c:pt idx="30">
                    <c:v>5. Дугорочни пласмани осталим повезаним правним лицима</c:v>
                  </c:pt>
                  <c:pt idx="31">
                    <c:v>6. Дугорочни пласмани у земљи</c:v>
                  </c:pt>
                  <c:pt idx="32">
                    <c:v>7. Дугорочни пласмани у иностранству</c:v>
                  </c:pt>
                  <c:pt idx="33">
                    <c:v>8. Хартије од вредности које се држе до доспећа</c:v>
                  </c:pt>
                  <c:pt idx="34">
                    <c:v>9. Остали дугорочни финансијски пласмани</c:v>
                  </c:pt>
                  <c:pt idx="35">
                    <c:v>V. ДУГОРОЧНА ПОТРАЖИВАЊА (0035 + 0036 + 0037 + 0038 + 0039 + 0040 + 0041)</c:v>
                  </c:pt>
                  <c:pt idx="36">
                    <c:v>1. Потраживања од матичног и зависних правних лица</c:v>
                  </c:pt>
                  <c:pt idx="37">
                    <c:v>2. Потраживања од осталих повезаних лица</c:v>
                  </c:pt>
                  <c:pt idx="38">
                    <c:v>3. Потраживања по основу продаје на робни кредит</c:v>
                  </c:pt>
                  <c:pt idx="39">
                    <c:v>4. Потраживања за продају по уговорима о финансијском лизингу</c:v>
                  </c:pt>
                  <c:pt idx="40">
                    <c:v>5. Потраживања по основу јемства</c:v>
                  </c:pt>
                  <c:pt idx="41">
                    <c:v>6. Спорна и сумњива потраживања</c:v>
                  </c:pt>
                  <c:pt idx="42">
                    <c:v>7. Остала дугорочна потраживања</c:v>
                  </c:pt>
                  <c:pt idx="43">
                    <c:v>В. ОДЛОЖЕНА ПОРЕСКА СРЕДСТВА</c:v>
                  </c:pt>
                  <c:pt idx="44">
                    <c:v>Г. ОБРТНА ИМОВИНА (0044 + 0051 + 0059 + 0060 + 0061 + 0062 + 0068 + 0069 + 0070)</c:v>
                  </c:pt>
                  <c:pt idx="45">
                    <c:v>I. ЗАЛИХЕ (0045 + 0046 + 0047 + 0048 + 0049 + 0050)</c:v>
                  </c:pt>
                  <c:pt idx="46">
                    <c:v>1. Материјал, резервни делови, алат и ситан инвентар</c:v>
                  </c:pt>
                  <c:pt idx="47">
                    <c:v>2. Недовршена производња и недовршене услуге</c:v>
                  </c:pt>
                  <c:pt idx="48">
                    <c:v>3. Готови производи</c:v>
                  </c:pt>
                  <c:pt idx="49">
                    <c:v>4. Роба</c:v>
                  </c:pt>
                  <c:pt idx="50">
                    <c:v>5. Стална средства намењена продаји</c:v>
                  </c:pt>
                  <c:pt idx="51">
                    <c:v>6. Плаћени аванси за залихе и услуге</c:v>
                  </c:pt>
                  <c:pt idx="52">
                    <c:v>II. ПОТРАЖИВАЊА ПО ОСНОВУ ПРОДАЈЕ (0052 + 0053 + 0054 + 0055 + 0056 + 0057 + 0058)</c:v>
                  </c:pt>
                  <c:pt idx="53">
                    <c:v>1. Купци у земљи – матична и зависна правна лица</c:v>
                  </c:pt>
                  <c:pt idx="54">
                    <c:v>2. Купци у Иностранству – матична и зависна правна лица</c:v>
                  </c:pt>
                  <c:pt idx="55">
                    <c:v>3. Купци у земљи – остала повезана правна лица</c:v>
                  </c:pt>
                  <c:pt idx="56">
                    <c:v>4. Купци у иностранству – остала повезана правна лица</c:v>
                  </c:pt>
                  <c:pt idx="57">
                    <c:v>5. Купци у земљи</c:v>
                  </c:pt>
                  <c:pt idx="58">
                    <c:v>6. Купци у иностранству</c:v>
                  </c:pt>
                  <c:pt idx="59">
                    <c:v>7. Остала потраживања по основу продаје</c:v>
                  </c:pt>
                  <c:pt idx="60">
                    <c:v>III. ПОТРАЖИВАЊА ИЗ СПЕЦИФИЧНИХ ПОСЛОВА</c:v>
                  </c:pt>
                  <c:pt idx="61">
                    <c:v>IV. ДРУГА ПОТРАЖИВАЊА</c:v>
                  </c:pt>
                  <c:pt idx="62">
                    <c:v>V. ФИНАНСИЈСКА СРЕДСТВА КОЈА СЕ ВРЕДНУЈУ ПО ФЕР ВРЕДНОСТИ КРОЗ БИЛАНС УСПЕХА</c:v>
                  </c:pt>
                  <c:pt idx="63">
                    <c:v>VI. КРАТКОРОЧНИ ФИНАНСИЈСКИ ПЛАСМАНИ (0063 + 0064 + 0065 + 0066 + 0067)</c:v>
                  </c:pt>
                  <c:pt idx="64">
                    <c:v>1. Краткорочни кредити и пласмани – матична и зависна правна лица</c:v>
                  </c:pt>
                  <c:pt idx="65">
                    <c:v>2. Краткорочни кредити и пласмани – остала повезана правна лица</c:v>
                  </c:pt>
                  <c:pt idx="66">
                    <c:v>3. Краткорочни кредити и зајмови у земљи</c:v>
                  </c:pt>
                  <c:pt idx="67">
                    <c:v>4. Краткорочни кредити и зајмови у иностранству</c:v>
                  </c:pt>
                  <c:pt idx="68">
                    <c:v>5. Остали краткорочни финансијски пласмани</c:v>
                  </c:pt>
                  <c:pt idx="69">
                    <c:v>VII. ГОТОВИНСКИ ЕКВИВАЛЕНТИ И ГОТОВИНА</c:v>
                  </c:pt>
                  <c:pt idx="70">
                    <c:v>VIII. ПОРЕЗ НА ДОДАТУ ВРЕДНОСТ</c:v>
                  </c:pt>
                  <c:pt idx="71">
                    <c:v>IX. АКТИВНА ВРЕМЕНСКА РАЗГРАНИЧЕЊА</c:v>
                  </c:pt>
                  <c:pt idx="72">
                    <c:v>Д. УКУПНА АКТИВА = ПОСЛОВНА ИМОВИНА (0001 + 0002 + 0042 + 0043)</c:v>
                  </c:pt>
                  <c:pt idx="73">
                    <c:v>Ђ. ВАНБИЛАНСНА АКТИВА</c:v>
                  </c:pt>
                  <c:pt idx="74">
                    <c:v>ПАСИВА</c:v>
                  </c:pt>
                  <c:pt idx="75">
                    <c:v>А. КАПИТАЛ (0402 + 0411 – 0412 + 0413 + 0414 + 0415 – 0416 + 0417 + 0420 – 0421) ≥ 0 = (0071 – 0424 – 0441 – 0442)</c:v>
                  </c:pt>
                  <c:pt idx="76">
                    <c:v>I. ОСНОВНИ КАПИТАЛ (0403 + 0404 + 0405 + 0406 + 0407 + 0408 + 0409 + 0410)</c:v>
                  </c:pt>
                  <c:pt idx="77">
                    <c:v>1. Акцијски капитал</c:v>
                  </c:pt>
                  <c:pt idx="78">
                    <c:v>2. Удели друштава с ограниченом одговорношћу</c:v>
                  </c:pt>
                  <c:pt idx="79">
                    <c:v>3. Улози</c:v>
                  </c:pt>
                  <c:pt idx="80">
                    <c:v>4. Државни капитал</c:v>
                  </c:pt>
                  <c:pt idx="81">
                    <c:v>5. Друштвени капитал</c:v>
                  </c:pt>
                  <c:pt idx="82">
                    <c:v>6. Задружни удели</c:v>
                  </c:pt>
                  <c:pt idx="83">
                    <c:v>7. Емисиона премија</c:v>
                  </c:pt>
                  <c:pt idx="84">
                    <c:v>8. Остали основни капитал</c:v>
                  </c:pt>
                  <c:pt idx="85">
                    <c:v>II. УПИСАНИ А НЕУПЛАЋЕНИ КАПИТАЛ</c:v>
                  </c:pt>
                  <c:pt idx="86">
                    <c:v>III. ОТКУПЉЕНЕ СОПСТВЕНЕ АКЦИЈЕ</c:v>
                  </c:pt>
                  <c:pt idx="87">
                    <c:v>IV. РЕЗЕРВЕ</c:v>
                  </c:pt>
                  <c:pt idx="88">
                    <c:v>V. РЕВАЛОРИЗАЦИОНЕ РЕЗЕРВЕ ПО ОСНОВУ РЕВАЛОРИЗАЦИЈЕ НЕМАТЕРИЈАЛНЕ ИМОВИНЕ, НЕКРЕТНИНА, ПОСТРОЈЕЊА И ОПРЕМЕ</c:v>
                  </c:pt>
                  <c:pt idx="89">
                    <c:v>VI. НЕРЕАЛИЗОВАНИ ДОБИЦИ ПО ОСНОВУ ХАРТИЈА ОД ВРЕДНОСТИ И ДРУГИХ КОМПОНЕНТИ ОСТАЛОГ СВЕОБУХВАТНОГ РЕЗУЛТАТА (потражна салда рачуна групе 33 осим 330)</c:v>
                  </c:pt>
                  <c:pt idx="90">
                    <c:v>VII. НЕРЕАЛИЗОВАНИ ГУБИЦИ ПО ОСНОВУ ХАРТИЈА ОД ВРЕДНОСТИ И ДРУГИХ КОМПОНЕНТИ ОСТАЛОГ СВЕОБУХВАТНОГ РЕЗУЛТАТА (дуговна салда рачуна групе 33 осим 330)</c:v>
                  </c:pt>
                  <c:pt idx="91">
                    <c:v>VIII. НЕРАСПОРЕЂЕНИ ДОБИТАК (0418 + 0419)</c:v>
                  </c:pt>
                  <c:pt idx="92">
                    <c:v>1. Нераспоређени добитак ранијих година</c:v>
                  </c:pt>
                  <c:pt idx="93">
                    <c:v>2. Нераспоређени добитак текуће године</c:v>
                  </c:pt>
                  <c:pt idx="94">
                    <c:v>IX. УЧЕШЋЕ БЕЗ ПРАВА КОНТРОЛЕ</c:v>
                  </c:pt>
                  <c:pt idx="95">
                    <c:v>X. ГУБИТАК (0422 + 0423)</c:v>
                  </c:pt>
                  <c:pt idx="96">
                    <c:v>1. Губитак ранијих година</c:v>
                  </c:pt>
                  <c:pt idx="97">
                    <c:v>2. Губитак текуће године</c:v>
                  </c:pt>
                  <c:pt idx="98">
                    <c:v>Б. ДУГОРОЧНА РЕЗЕРВИСАЊА И ОБАВЕЗЕ (0425 + 0432)</c:v>
                  </c:pt>
                  <c:pt idx="99">
                    <c:v>X. ДУГОРОЧНА РЕЗЕРВИСАЊА (0426 + 0427 + 0428 + 0429 + 0430 + 0431)</c:v>
                  </c:pt>
                  <c:pt idx="100">
                    <c:v>1. Резервисања за трошкове у гарантном року</c:v>
                  </c:pt>
                  <c:pt idx="101">
                    <c:v>2. Резервисања за трошкове обнављања природних богатстава</c:v>
                  </c:pt>
                  <c:pt idx="102">
                    <c:v>3. Резервисања за трошкове реструктурирања</c:v>
                  </c:pt>
                  <c:pt idx="103">
                    <c:v>4. Резервисања за накнаде и друге бенефиције запослених</c:v>
                  </c:pt>
                  <c:pt idx="104">
                    <c:v>5. Резервисања за трошкове судских спорова</c:v>
                  </c:pt>
                  <c:pt idx="105">
                    <c:v>6. Остала дугорочна резервисања</c:v>
                  </c:pt>
                  <c:pt idx="106">
                    <c:v>II. ДУГОРОЧНЕ ОБАВЕЗЕ (0433 + 0434 + 0435 + 0436 + 0437 + 0438 + 0439 + 0440)</c:v>
                  </c:pt>
                  <c:pt idx="107">
                    <c:v>1. Обавезе које се могу конвертовати у капитал</c:v>
                  </c:pt>
                  <c:pt idx="108">
                    <c:v>2. Обавезе према матичним и зависним правним лицима</c:v>
                  </c:pt>
                  <c:pt idx="109">
                    <c:v>3. Обавезе према осталим повезаним правним лицима</c:v>
                  </c:pt>
                  <c:pt idx="110">
                    <c:v>4. Обавезе по емитованим хартијама од вредности у периоду дужем од годину дана</c:v>
                  </c:pt>
                  <c:pt idx="111">
                    <c:v>5. Дугорочни кредити и зајмови у земљи</c:v>
                  </c:pt>
                  <c:pt idx="112">
                    <c:v>6. Дугорочни кредити и зајмови у иностранству</c:v>
                  </c:pt>
                  <c:pt idx="113">
                    <c:v>7. Обавезе по основу финансијског лизинга</c:v>
                  </c:pt>
                  <c:pt idx="114">
                    <c:v>8. Остале дугорочне обавезе</c:v>
                  </c:pt>
                  <c:pt idx="115">
                    <c:v>В. ОДЛОЖЕНЕ ПОРЕСКЕ ОБАВЕЗЕ</c:v>
                  </c:pt>
                  <c:pt idx="116">
                    <c:v>Г. КРАТКОРОЧНЕ ОБАВЕЗЕ (0443 + 0450 + 0451 + 0459 + 0460 + 0461 + 0462)</c:v>
                  </c:pt>
                  <c:pt idx="117">
                    <c:v>I. КРАТКОРОЧНЕ ФИНАНСИЈСКЕ ОБАВЕЗЕ (0444 + 0445 + 0446 + 0447 + 0448 + 0449)</c:v>
                  </c:pt>
                  <c:pt idx="118">
                    <c:v>1. Краткорочни кредити од матичних и зависних правних лица</c:v>
                  </c:pt>
                  <c:pt idx="119">
                    <c:v>2. Краткорочни кредити од осталих повезаних правних лица</c:v>
                  </c:pt>
                  <c:pt idx="120">
                    <c:v>3. Краткорочни кредити и зајмови у земљи</c:v>
                  </c:pt>
                  <c:pt idx="121">
                    <c:v>4. Краткорочни кредити и зајмови у иностранству</c:v>
                  </c:pt>
                  <c:pt idx="122">
                    <c:v>5. Обавезе по основу сталних средстава и средстава обустављеног пословања намењених продаји</c:v>
                  </c:pt>
                  <c:pt idx="123">
                    <c:v>6. Остале краткорочне финансијске обавезе</c:v>
                  </c:pt>
                  <c:pt idx="124">
                    <c:v>II. ПРИМЉЕНИ АВАНСИ, ДЕПОЗИТИ И КАУЦИЈЕ</c:v>
                  </c:pt>
                  <c:pt idx="125">
                    <c:v>III. ОБАВЕЗЕ ИЗ ПОСЛОВАЊА (0452 + 0453 + 0454 + 0455 + 0456 + 0457 + 0458)</c:v>
                  </c:pt>
                  <c:pt idx="126">
                    <c:v>1. Добављачи – матична и зависна правна лица у земљи</c:v>
                  </c:pt>
                  <c:pt idx="127">
                    <c:v>2. Добављачи – матична и зависна правна лица у иностранству</c:v>
                  </c:pt>
                  <c:pt idx="128">
                    <c:v>3. Добављачи – остала повезана правна лица у земљи</c:v>
                  </c:pt>
                  <c:pt idx="129">
                    <c:v>4. Добављачи – остала повезана правна лица у иностранству</c:v>
                  </c:pt>
                  <c:pt idx="130">
                    <c:v>5. Добављачи у земљи</c:v>
                  </c:pt>
                  <c:pt idx="131">
                    <c:v>6. Добављачи у иностранству</c:v>
                  </c:pt>
                  <c:pt idx="132">
                    <c:v>7. Остале обавезе из пословања</c:v>
                  </c:pt>
                  <c:pt idx="133">
                    <c:v>IV. ОСТАЛЕ КРАТКОРОЧНЕ ОБАВЕЗЕ</c:v>
                  </c:pt>
                  <c:pt idx="134">
                    <c:v>V. ОБАВЕЗЕ ПО ОСНОВУ ПОРЕЗА НА ДОДАТУ ВРЕДНОСТ</c:v>
                  </c:pt>
                  <c:pt idx="135">
                    <c:v>VI. ОБАВЕЗЕ ЗА ОСТАЛЕ ПОРЕЗЕ, ДОПРИНОСЕ И ДРУГЕ ДАЖБИНЕ</c:v>
                  </c:pt>
                  <c:pt idx="136">
                    <c:v>VII. ПАСИВНА ВРЕМЕНСКА РАЗГРАНИЧЕЊА</c:v>
                  </c:pt>
                  <c:pt idx="137">
                    <c:v>Д. ГУБИТАК ИЗНАД ВИСИНЕ КАПИТАЛА (0412 + 0416 + 0421 – 0420 – 0417 – 0415 – 0414 – 0413 – 0411 – 0402) ≥ 0 = (0441 + 0424 + 0442 – 0071) ≥ 0</c:v>
                  </c:pt>
                  <c:pt idx="138">
                    <c:v>Ђ. УКУПНА ПАСИВА (0424 + 0442 + 0441 + 0401 – 0463) ≥ 0</c:v>
                  </c:pt>
                  <c:pt idx="139">
                    <c:v>Е. ВАНБИЛАНСНА ПАСИВА</c:v>
                  </c:pt>
                </c:lvl>
                <c:lvl>
                  <c:pt idx="2">
                    <c:v>0</c:v>
                  </c:pt>
                  <c:pt idx="4">
                    <c:v>1</c:v>
                  </c:pt>
                  <c:pt idx="5">
                    <c:v>010 и део 019</c:v>
                  </c:pt>
                  <c:pt idx="6">
                    <c:v>011, 012 и део 019</c:v>
                  </c:pt>
                  <c:pt idx="7">
                    <c:v>013 и део 019</c:v>
                  </c:pt>
                  <c:pt idx="8">
                    <c:v>014 и део 019</c:v>
                  </c:pt>
                  <c:pt idx="9">
                    <c:v>015 и део 019</c:v>
                  </c:pt>
                  <c:pt idx="10">
                    <c:v>016 и део 019</c:v>
                  </c:pt>
                  <c:pt idx="11">
                    <c:v>2</c:v>
                  </c:pt>
                  <c:pt idx="12">
                    <c:v>020, 021 и део 029</c:v>
                  </c:pt>
                  <c:pt idx="13">
                    <c:v>022 и део 029</c:v>
                  </c:pt>
                  <c:pt idx="14">
                    <c:v>023 и део 029</c:v>
                  </c:pt>
                  <c:pt idx="15">
                    <c:v>024 и део 029</c:v>
                  </c:pt>
                  <c:pt idx="16">
                    <c:v>025 и део 029</c:v>
                  </c:pt>
                  <c:pt idx="17">
                    <c:v>026 и део 029</c:v>
                  </c:pt>
                  <c:pt idx="18">
                    <c:v>027 и део 029</c:v>
                  </c:pt>
                  <c:pt idx="19">
                    <c:v>028 и део 029</c:v>
                  </c:pt>
                  <c:pt idx="20">
                    <c:v>3</c:v>
                  </c:pt>
                  <c:pt idx="21">
                    <c:v>030, 031 и део 039</c:v>
                  </c:pt>
                  <c:pt idx="22">
                    <c:v>032 и део 039</c:v>
                  </c:pt>
                  <c:pt idx="23">
                    <c:v>037 и део 039</c:v>
                  </c:pt>
                  <c:pt idx="24">
                    <c:v>038 и део 039</c:v>
                  </c:pt>
                  <c:pt idx="25">
                    <c:v>04. осим 047</c:v>
                  </c:pt>
                  <c:pt idx="26">
                    <c:v>040 и део 049</c:v>
                  </c:pt>
                  <c:pt idx="27">
                    <c:v>041 и део 049</c:v>
                  </c:pt>
                  <c:pt idx="28">
                    <c:v>042 и део 049</c:v>
                  </c:pt>
                  <c:pt idx="29">
                    <c:v>део 043, део 044 и део 049</c:v>
                  </c:pt>
                  <c:pt idx="30">
                    <c:v>део 043, део 044 и део 049</c:v>
                  </c:pt>
                  <c:pt idx="31">
                    <c:v>део 045 и део 049</c:v>
                  </c:pt>
                  <c:pt idx="32">
                    <c:v>део 045 и део 049</c:v>
                  </c:pt>
                  <c:pt idx="33">
                    <c:v>046 и део 049</c:v>
                  </c:pt>
                  <c:pt idx="34">
                    <c:v>048 и део 049</c:v>
                  </c:pt>
                  <c:pt idx="35">
                    <c:v>5</c:v>
                  </c:pt>
                  <c:pt idx="36">
                    <c:v>050 и део 059</c:v>
                  </c:pt>
                  <c:pt idx="37">
                    <c:v>051 и део 059</c:v>
                  </c:pt>
                  <c:pt idx="38">
                    <c:v>052 и део 059</c:v>
                  </c:pt>
                  <c:pt idx="39">
                    <c:v>053 и део 059</c:v>
                  </c:pt>
                  <c:pt idx="40">
                    <c:v>054 и део 059</c:v>
                  </c:pt>
                  <c:pt idx="41">
                    <c:v>055 и део 059</c:v>
                  </c:pt>
                  <c:pt idx="42">
                    <c:v>056 и део 059</c:v>
                  </c:pt>
                  <c:pt idx="43">
                    <c:v>288</c:v>
                  </c:pt>
                  <c:pt idx="45">
                    <c:v>Класа 1</c:v>
                  </c:pt>
                  <c:pt idx="46">
                    <c:v>10</c:v>
                  </c:pt>
                  <c:pt idx="47">
                    <c:v>11</c:v>
                  </c:pt>
                  <c:pt idx="48">
                    <c:v>12</c:v>
                  </c:pt>
                  <c:pt idx="49">
                    <c:v>13</c:v>
                  </c:pt>
                  <c:pt idx="50">
                    <c:v>14</c:v>
                  </c:pt>
                  <c:pt idx="51">
                    <c:v>15</c:v>
                  </c:pt>
                  <c:pt idx="53">
                    <c:v>200 и део 209</c:v>
                  </c:pt>
                  <c:pt idx="54">
                    <c:v>201 и део 209</c:v>
                  </c:pt>
                  <c:pt idx="55">
                    <c:v>202 и део 209</c:v>
                  </c:pt>
                  <c:pt idx="56">
                    <c:v>203 и део 209</c:v>
                  </c:pt>
                  <c:pt idx="57">
                    <c:v>204 и део 209</c:v>
                  </c:pt>
                  <c:pt idx="58">
                    <c:v>205 и део 209</c:v>
                  </c:pt>
                  <c:pt idx="59">
                    <c:v>206 и део 209</c:v>
                  </c:pt>
                  <c:pt idx="60">
                    <c:v>21</c:v>
                  </c:pt>
                  <c:pt idx="61">
                    <c:v>22</c:v>
                  </c:pt>
                  <c:pt idx="62">
                    <c:v>236</c:v>
                  </c:pt>
                  <c:pt idx="63">
                    <c:v>23 осим 236 и 237</c:v>
                  </c:pt>
                  <c:pt idx="64">
                    <c:v>230 и део 239</c:v>
                  </c:pt>
                  <c:pt idx="65">
                    <c:v>231 и део 239</c:v>
                  </c:pt>
                  <c:pt idx="66">
                    <c:v>232 и део 239</c:v>
                  </c:pt>
                  <c:pt idx="67">
                    <c:v>233 и део 239</c:v>
                  </c:pt>
                  <c:pt idx="68">
                    <c:v>234, 235, 238 и део 239</c:v>
                  </c:pt>
                  <c:pt idx="69">
                    <c:v>24</c:v>
                  </c:pt>
                  <c:pt idx="70">
                    <c:v>27</c:v>
                  </c:pt>
                  <c:pt idx="71">
                    <c:v>28 осим 288</c:v>
                  </c:pt>
                  <c:pt idx="73">
                    <c:v>88</c:v>
                  </c:pt>
                  <c:pt idx="76">
                    <c:v>30</c:v>
                  </c:pt>
                  <c:pt idx="77">
                    <c:v>300</c:v>
                  </c:pt>
                  <c:pt idx="78">
                    <c:v>301</c:v>
                  </c:pt>
                  <c:pt idx="79">
                    <c:v>302</c:v>
                  </c:pt>
                  <c:pt idx="80">
                    <c:v>303</c:v>
                  </c:pt>
                  <c:pt idx="81">
                    <c:v>304</c:v>
                  </c:pt>
                  <c:pt idx="82">
                    <c:v>305</c:v>
                  </c:pt>
                  <c:pt idx="83">
                    <c:v>306</c:v>
                  </c:pt>
                  <c:pt idx="84">
                    <c:v>309</c:v>
                  </c:pt>
                  <c:pt idx="85">
                    <c:v>31</c:v>
                  </c:pt>
                  <c:pt idx="86">
                    <c:v>047 и 237</c:v>
                  </c:pt>
                  <c:pt idx="87">
                    <c:v>32</c:v>
                  </c:pt>
                  <c:pt idx="88">
                    <c:v>330</c:v>
                  </c:pt>
                  <c:pt idx="89">
                    <c:v>33 осим 330</c:v>
                  </c:pt>
                  <c:pt idx="90">
                    <c:v>33 осим 330</c:v>
                  </c:pt>
                  <c:pt idx="91">
                    <c:v>34</c:v>
                  </c:pt>
                  <c:pt idx="92">
                    <c:v>340</c:v>
                  </c:pt>
                  <c:pt idx="93">
                    <c:v>341</c:v>
                  </c:pt>
                  <c:pt idx="95">
                    <c:v>35</c:v>
                  </c:pt>
                  <c:pt idx="96">
                    <c:v>350</c:v>
                  </c:pt>
                  <c:pt idx="97">
                    <c:v>351</c:v>
                  </c:pt>
                  <c:pt idx="99">
                    <c:v>40</c:v>
                  </c:pt>
                  <c:pt idx="100">
                    <c:v>400</c:v>
                  </c:pt>
                  <c:pt idx="101">
                    <c:v>401</c:v>
                  </c:pt>
                  <c:pt idx="102">
                    <c:v>403</c:v>
                  </c:pt>
                  <c:pt idx="103">
                    <c:v>404</c:v>
                  </c:pt>
                  <c:pt idx="104">
                    <c:v>405</c:v>
                  </c:pt>
                  <c:pt idx="105">
                    <c:v>402 и 409</c:v>
                  </c:pt>
                  <c:pt idx="106">
                    <c:v>41</c:v>
                  </c:pt>
                  <c:pt idx="107">
                    <c:v>410</c:v>
                  </c:pt>
                  <c:pt idx="108">
                    <c:v>411</c:v>
                  </c:pt>
                  <c:pt idx="109">
                    <c:v>412</c:v>
                  </c:pt>
                  <c:pt idx="110">
                    <c:v>413</c:v>
                  </c:pt>
                  <c:pt idx="111">
                    <c:v>414</c:v>
                  </c:pt>
                  <c:pt idx="112">
                    <c:v>415</c:v>
                  </c:pt>
                  <c:pt idx="113">
                    <c:v>416</c:v>
                  </c:pt>
                  <c:pt idx="114">
                    <c:v>419</c:v>
                  </c:pt>
                  <c:pt idx="115">
                    <c:v>498</c:v>
                  </c:pt>
                  <c:pt idx="116">
                    <c:v>42 до 49 (осим 498)</c:v>
                  </c:pt>
                  <c:pt idx="117">
                    <c:v>42</c:v>
                  </c:pt>
                  <c:pt idx="118">
                    <c:v>420</c:v>
                  </c:pt>
                  <c:pt idx="119">
                    <c:v>421</c:v>
                  </c:pt>
                  <c:pt idx="120">
                    <c:v>422</c:v>
                  </c:pt>
                  <c:pt idx="121">
                    <c:v>423</c:v>
                  </c:pt>
                  <c:pt idx="122">
                    <c:v>427</c:v>
                  </c:pt>
                  <c:pt idx="123">
                    <c:v>424, 425, 426 и 429</c:v>
                  </c:pt>
                  <c:pt idx="124">
                    <c:v>430</c:v>
                  </c:pt>
                  <c:pt idx="125">
                    <c:v>43 осим 430</c:v>
                  </c:pt>
                  <c:pt idx="126">
                    <c:v>431</c:v>
                  </c:pt>
                  <c:pt idx="127">
                    <c:v>432</c:v>
                  </c:pt>
                  <c:pt idx="128">
                    <c:v>433</c:v>
                  </c:pt>
                  <c:pt idx="129">
                    <c:v>434</c:v>
                  </c:pt>
                  <c:pt idx="130">
                    <c:v>435</c:v>
                  </c:pt>
                  <c:pt idx="131">
                    <c:v>436</c:v>
                  </c:pt>
                  <c:pt idx="132">
                    <c:v>439</c:v>
                  </c:pt>
                  <c:pt idx="133">
                    <c:v>44, 45 и 46</c:v>
                  </c:pt>
                  <c:pt idx="134">
                    <c:v>47</c:v>
                  </c:pt>
                  <c:pt idx="135">
                    <c:v>48</c:v>
                  </c:pt>
                  <c:pt idx="136">
                    <c:v>49 осим 498</c:v>
                  </c:pt>
                  <c:pt idx="139">
                    <c:v>89</c:v>
                  </c:pt>
                </c:lvl>
              </c:multiLvlStrCache>
            </c:multiLvlStrRef>
          </c:cat>
          <c:val>
            <c:numRef>
              <c:f>'Биланс стања'!$E$8:$E$147</c:f>
              <c:numCache>
                <c:formatCode>#,##0</c:formatCode>
                <c:ptCount val="140"/>
                <c:pt idx="3">
                  <c:v>29408</c:v>
                </c:pt>
                <c:pt idx="4">
                  <c:v>8812</c:v>
                </c:pt>
                <c:pt idx="5">
                  <c:v>8812</c:v>
                </c:pt>
                <c:pt idx="11">
                  <c:v>20596</c:v>
                </c:pt>
                <c:pt idx="14">
                  <c:v>17953</c:v>
                </c:pt>
                <c:pt idx="18">
                  <c:v>2643</c:v>
                </c:pt>
                <c:pt idx="20">
                  <c:v>0</c:v>
                </c:pt>
                <c:pt idx="25">
                  <c:v>0</c:v>
                </c:pt>
                <c:pt idx="35">
                  <c:v>0</c:v>
                </c:pt>
                <c:pt idx="44">
                  <c:v>13148</c:v>
                </c:pt>
                <c:pt idx="45">
                  <c:v>1498</c:v>
                </c:pt>
                <c:pt idx="46">
                  <c:v>1095</c:v>
                </c:pt>
                <c:pt idx="49">
                  <c:v>332</c:v>
                </c:pt>
                <c:pt idx="51">
                  <c:v>71</c:v>
                </c:pt>
                <c:pt idx="52">
                  <c:v>8619</c:v>
                </c:pt>
                <c:pt idx="57">
                  <c:v>8619</c:v>
                </c:pt>
                <c:pt idx="60">
                  <c:v>563</c:v>
                </c:pt>
                <c:pt idx="61">
                  <c:v>724</c:v>
                </c:pt>
                <c:pt idx="63">
                  <c:v>510</c:v>
                </c:pt>
                <c:pt idx="66">
                  <c:v>510</c:v>
                </c:pt>
                <c:pt idx="69">
                  <c:v>685</c:v>
                </c:pt>
                <c:pt idx="70">
                  <c:v>254</c:v>
                </c:pt>
                <c:pt idx="71">
                  <c:v>295</c:v>
                </c:pt>
                <c:pt idx="72">
                  <c:v>42556</c:v>
                </c:pt>
                <c:pt idx="73">
                  <c:v>48432</c:v>
                </c:pt>
                <c:pt idx="75">
                  <c:v>19012</c:v>
                </c:pt>
                <c:pt idx="76">
                  <c:v>36520</c:v>
                </c:pt>
                <c:pt idx="78">
                  <c:v>36520</c:v>
                </c:pt>
                <c:pt idx="91">
                  <c:v>4647</c:v>
                </c:pt>
                <c:pt idx="93">
                  <c:v>4647</c:v>
                </c:pt>
                <c:pt idx="95">
                  <c:v>22155</c:v>
                </c:pt>
                <c:pt idx="96">
                  <c:v>22155</c:v>
                </c:pt>
                <c:pt idx="98">
                  <c:v>8220</c:v>
                </c:pt>
                <c:pt idx="99">
                  <c:v>0</c:v>
                </c:pt>
                <c:pt idx="106">
                  <c:v>8220</c:v>
                </c:pt>
                <c:pt idx="113">
                  <c:v>8220</c:v>
                </c:pt>
                <c:pt idx="116">
                  <c:v>15324</c:v>
                </c:pt>
                <c:pt idx="117">
                  <c:v>2812</c:v>
                </c:pt>
                <c:pt idx="123">
                  <c:v>2812</c:v>
                </c:pt>
                <c:pt idx="125">
                  <c:v>6821</c:v>
                </c:pt>
                <c:pt idx="130">
                  <c:v>6821</c:v>
                </c:pt>
                <c:pt idx="133">
                  <c:v>4001</c:v>
                </c:pt>
                <c:pt idx="135">
                  <c:v>1577</c:v>
                </c:pt>
                <c:pt idx="136">
                  <c:v>113</c:v>
                </c:pt>
                <c:pt idx="138">
                  <c:v>42556</c:v>
                </c:pt>
                <c:pt idx="139">
                  <c:v>48432</c:v>
                </c:pt>
              </c:numCache>
            </c:numRef>
          </c:val>
        </c:ser>
        <c:ser>
          <c:idx val="1"/>
          <c:order val="1"/>
          <c:tx>
            <c:strRef>
              <c:f>'Биланс стања'!$F$5:$F$7</c:f>
              <c:strCache>
                <c:ptCount val="1"/>
                <c:pt idx="0">
                  <c:v>БИЛАНС СТАЊА  на дан 30.06.2019 Планирано стање 
на дан 31.12.2019. Текућа година</c:v>
                </c:pt>
              </c:strCache>
            </c:strRef>
          </c:tx>
          <c:cat>
            <c:multiLvlStrRef>
              <c:f>'Биланс стања'!$B$8:$D$147</c:f>
              <c:multiLvlStrCache>
                <c:ptCount val="140"/>
                <c:lvl>
                  <c:pt idx="2">
                    <c:v>001</c:v>
                  </c:pt>
                  <c:pt idx="3">
                    <c:v>002</c:v>
                  </c:pt>
                  <c:pt idx="4">
                    <c:v>003</c:v>
                  </c:pt>
                  <c:pt idx="5">
                    <c:v>004</c:v>
                  </c:pt>
                  <c:pt idx="6">
                    <c:v>005</c:v>
                  </c:pt>
                  <c:pt idx="7">
                    <c:v>006</c:v>
                  </c:pt>
                  <c:pt idx="8">
                    <c:v>007</c:v>
                  </c:pt>
                  <c:pt idx="9">
                    <c:v>008</c:v>
                  </c:pt>
                  <c:pt idx="10">
                    <c:v>009</c:v>
                  </c:pt>
                  <c:pt idx="11">
                    <c:v>010</c:v>
                  </c:pt>
                  <c:pt idx="12">
                    <c:v>011</c:v>
                  </c:pt>
                  <c:pt idx="13">
                    <c:v>012</c:v>
                  </c:pt>
                  <c:pt idx="14">
                    <c:v>013</c:v>
                  </c:pt>
                  <c:pt idx="15">
                    <c:v>014</c:v>
                  </c:pt>
                  <c:pt idx="16">
                    <c:v>015</c:v>
                  </c:pt>
                  <c:pt idx="17">
                    <c:v>016</c:v>
                  </c:pt>
                  <c:pt idx="18">
                    <c:v>017</c:v>
                  </c:pt>
                  <c:pt idx="19">
                    <c:v>018</c:v>
                  </c:pt>
                  <c:pt idx="20">
                    <c:v>019</c:v>
                  </c:pt>
                  <c:pt idx="21">
                    <c:v>020</c:v>
                  </c:pt>
                  <c:pt idx="22">
                    <c:v>021</c:v>
                  </c:pt>
                  <c:pt idx="23">
                    <c:v>022</c:v>
                  </c:pt>
                  <c:pt idx="24">
                    <c:v>023</c:v>
                  </c:pt>
                  <c:pt idx="25">
                    <c:v>024</c:v>
                  </c:pt>
                  <c:pt idx="26">
                    <c:v>025</c:v>
                  </c:pt>
                  <c:pt idx="27">
                    <c:v>026</c:v>
                  </c:pt>
                  <c:pt idx="28">
                    <c:v>027</c:v>
                  </c:pt>
                  <c:pt idx="29">
                    <c:v>028</c:v>
                  </c:pt>
                  <c:pt idx="30">
                    <c:v>029</c:v>
                  </c:pt>
                  <c:pt idx="31">
                    <c:v>030</c:v>
                  </c:pt>
                  <c:pt idx="32">
                    <c:v>031</c:v>
                  </c:pt>
                  <c:pt idx="33">
                    <c:v>032</c:v>
                  </c:pt>
                  <c:pt idx="34">
                    <c:v>033</c:v>
                  </c:pt>
                  <c:pt idx="35">
                    <c:v>034</c:v>
                  </c:pt>
                  <c:pt idx="36">
                    <c:v>035</c:v>
                  </c:pt>
                  <c:pt idx="37">
                    <c:v>036</c:v>
                  </c:pt>
                  <c:pt idx="38">
                    <c:v>037</c:v>
                  </c:pt>
                  <c:pt idx="39">
                    <c:v>038</c:v>
                  </c:pt>
                  <c:pt idx="40">
                    <c:v>039</c:v>
                  </c:pt>
                  <c:pt idx="41">
                    <c:v>040</c:v>
                  </c:pt>
                  <c:pt idx="42">
                    <c:v>041</c:v>
                  </c:pt>
                  <c:pt idx="43">
                    <c:v>042</c:v>
                  </c:pt>
                  <c:pt idx="44">
                    <c:v>043</c:v>
                  </c:pt>
                  <c:pt idx="45">
                    <c:v>044</c:v>
                  </c:pt>
                  <c:pt idx="46">
                    <c:v>045</c:v>
                  </c:pt>
                  <c:pt idx="47">
                    <c:v>046</c:v>
                  </c:pt>
                  <c:pt idx="48">
                    <c:v>047</c:v>
                  </c:pt>
                  <c:pt idx="49">
                    <c:v>048</c:v>
                  </c:pt>
                  <c:pt idx="50">
                    <c:v>049</c:v>
                  </c:pt>
                  <c:pt idx="51">
                    <c:v>050</c:v>
                  </c:pt>
                  <c:pt idx="52">
                    <c:v>051</c:v>
                  </c:pt>
                  <c:pt idx="53">
                    <c:v>052</c:v>
                  </c:pt>
                  <c:pt idx="54">
                    <c:v>053</c:v>
                  </c:pt>
                  <c:pt idx="55">
                    <c:v>054</c:v>
                  </c:pt>
                  <c:pt idx="56">
                    <c:v>055</c:v>
                  </c:pt>
                  <c:pt idx="57">
                    <c:v>056</c:v>
                  </c:pt>
                  <c:pt idx="58">
                    <c:v>057</c:v>
                  </c:pt>
                  <c:pt idx="59">
                    <c:v>058</c:v>
                  </c:pt>
                  <c:pt idx="60">
                    <c:v>059</c:v>
                  </c:pt>
                  <c:pt idx="61">
                    <c:v>060</c:v>
                  </c:pt>
                  <c:pt idx="62">
                    <c:v>061</c:v>
                  </c:pt>
                  <c:pt idx="63">
                    <c:v>062</c:v>
                  </c:pt>
                  <c:pt idx="64">
                    <c:v>063</c:v>
                  </c:pt>
                  <c:pt idx="65">
                    <c:v>064</c:v>
                  </c:pt>
                  <c:pt idx="66">
                    <c:v>065</c:v>
                  </c:pt>
                  <c:pt idx="67">
                    <c:v>066</c:v>
                  </c:pt>
                  <c:pt idx="68">
                    <c:v>067</c:v>
                  </c:pt>
                  <c:pt idx="69">
                    <c:v>068</c:v>
                  </c:pt>
                  <c:pt idx="70">
                    <c:v>069</c:v>
                  </c:pt>
                  <c:pt idx="71">
                    <c:v>070</c:v>
                  </c:pt>
                  <c:pt idx="72">
                    <c:v>071</c:v>
                  </c:pt>
                  <c:pt idx="73">
                    <c:v>072</c:v>
                  </c:pt>
                  <c:pt idx="75">
                    <c:v>0401</c:v>
                  </c:pt>
                  <c:pt idx="76">
                    <c:v>0402</c:v>
                  </c:pt>
                  <c:pt idx="77">
                    <c:v>0403</c:v>
                  </c:pt>
                  <c:pt idx="78">
                    <c:v>0404</c:v>
                  </c:pt>
                  <c:pt idx="79">
                    <c:v>0405</c:v>
                  </c:pt>
                  <c:pt idx="80">
                    <c:v>0406</c:v>
                  </c:pt>
                  <c:pt idx="81">
                    <c:v>0407</c:v>
                  </c:pt>
                  <c:pt idx="82">
                    <c:v>0408</c:v>
                  </c:pt>
                  <c:pt idx="83">
                    <c:v>0409</c:v>
                  </c:pt>
                  <c:pt idx="84">
                    <c:v>0410</c:v>
                  </c:pt>
                  <c:pt idx="85">
                    <c:v>0411</c:v>
                  </c:pt>
                  <c:pt idx="86">
                    <c:v>0412</c:v>
                  </c:pt>
                  <c:pt idx="87">
                    <c:v>0413</c:v>
                  </c:pt>
                  <c:pt idx="88">
                    <c:v>0414</c:v>
                  </c:pt>
                  <c:pt idx="89">
                    <c:v>0415</c:v>
                  </c:pt>
                  <c:pt idx="90">
                    <c:v>0416</c:v>
                  </c:pt>
                  <c:pt idx="91">
                    <c:v>0417</c:v>
                  </c:pt>
                  <c:pt idx="92">
                    <c:v>0418</c:v>
                  </c:pt>
                  <c:pt idx="93">
                    <c:v>0419</c:v>
                  </c:pt>
                  <c:pt idx="94">
                    <c:v>0420</c:v>
                  </c:pt>
                  <c:pt idx="95">
                    <c:v>0421</c:v>
                  </c:pt>
                  <c:pt idx="96">
                    <c:v>0422</c:v>
                  </c:pt>
                  <c:pt idx="97">
                    <c:v>0423</c:v>
                  </c:pt>
                  <c:pt idx="98">
                    <c:v>0424</c:v>
                  </c:pt>
                  <c:pt idx="99">
                    <c:v>0425</c:v>
                  </c:pt>
                  <c:pt idx="100">
                    <c:v>0426</c:v>
                  </c:pt>
                  <c:pt idx="101">
                    <c:v>0427</c:v>
                  </c:pt>
                  <c:pt idx="102">
                    <c:v>0428</c:v>
                  </c:pt>
                  <c:pt idx="103">
                    <c:v>0429</c:v>
                  </c:pt>
                  <c:pt idx="104">
                    <c:v>0430</c:v>
                  </c:pt>
                  <c:pt idx="105">
                    <c:v>0431</c:v>
                  </c:pt>
                  <c:pt idx="106">
                    <c:v>0432</c:v>
                  </c:pt>
                  <c:pt idx="107">
                    <c:v>0433</c:v>
                  </c:pt>
                  <c:pt idx="108">
                    <c:v>0434</c:v>
                  </c:pt>
                  <c:pt idx="109">
                    <c:v>0435</c:v>
                  </c:pt>
                  <c:pt idx="110">
                    <c:v>0436</c:v>
                  </c:pt>
                  <c:pt idx="111">
                    <c:v>0437</c:v>
                  </c:pt>
                  <c:pt idx="112">
                    <c:v>0438</c:v>
                  </c:pt>
                  <c:pt idx="113">
                    <c:v>0439</c:v>
                  </c:pt>
                  <c:pt idx="114">
                    <c:v>0440</c:v>
                  </c:pt>
                  <c:pt idx="115">
                    <c:v>0441</c:v>
                  </c:pt>
                  <c:pt idx="116">
                    <c:v>0442</c:v>
                  </c:pt>
                  <c:pt idx="117">
                    <c:v>0443</c:v>
                  </c:pt>
                  <c:pt idx="118">
                    <c:v>0444</c:v>
                  </c:pt>
                  <c:pt idx="119">
                    <c:v>0445</c:v>
                  </c:pt>
                  <c:pt idx="120">
                    <c:v>0446</c:v>
                  </c:pt>
                  <c:pt idx="121">
                    <c:v>0447</c:v>
                  </c:pt>
                  <c:pt idx="122">
                    <c:v>0448</c:v>
                  </c:pt>
                  <c:pt idx="123">
                    <c:v>0449</c:v>
                  </c:pt>
                  <c:pt idx="124">
                    <c:v>0450</c:v>
                  </c:pt>
                  <c:pt idx="125">
                    <c:v>0451</c:v>
                  </c:pt>
                  <c:pt idx="126">
                    <c:v>0452</c:v>
                  </c:pt>
                  <c:pt idx="127">
                    <c:v>0453</c:v>
                  </c:pt>
                  <c:pt idx="128">
                    <c:v>0454</c:v>
                  </c:pt>
                  <c:pt idx="129">
                    <c:v>0455</c:v>
                  </c:pt>
                  <c:pt idx="130">
                    <c:v>0456</c:v>
                  </c:pt>
                  <c:pt idx="131">
                    <c:v>0457</c:v>
                  </c:pt>
                  <c:pt idx="132">
                    <c:v>0458</c:v>
                  </c:pt>
                  <c:pt idx="133">
                    <c:v>0459</c:v>
                  </c:pt>
                  <c:pt idx="134">
                    <c:v>0460</c:v>
                  </c:pt>
                  <c:pt idx="135">
                    <c:v>0461</c:v>
                  </c:pt>
                  <c:pt idx="136">
                    <c:v>0462</c:v>
                  </c:pt>
                  <c:pt idx="137">
                    <c:v>0463</c:v>
                  </c:pt>
                  <c:pt idx="138">
                    <c:v>0464</c:v>
                  </c:pt>
                  <c:pt idx="139">
                    <c:v>0465</c:v>
                  </c:pt>
                </c:lvl>
                <c:lvl>
                  <c:pt idx="1">
                    <c:v>АКТИВА</c:v>
                  </c:pt>
                  <c:pt idx="2">
                    <c:v>А. УПИСАНИ А НЕУПЛАЋЕНИ КАПИТАЛ</c:v>
                  </c:pt>
                  <c:pt idx="3">
                    <c:v>Б.СТАЛНА ИМОВИНА (0003+0010+0019+0024+0034)</c:v>
                  </c:pt>
                  <c:pt idx="4">
                    <c:v>I. НЕМАТЕРИЈАЛНА ИМОВИНА (0004+0005+0006+0007+0008+0009)</c:v>
                  </c:pt>
                  <c:pt idx="5">
                    <c:v>1. Улагања у развој</c:v>
                  </c:pt>
                  <c:pt idx="6">
                    <c:v>2. Концесије, патенти, лиценце, робне и услужне марке, софтвер и остала права</c:v>
                  </c:pt>
                  <c:pt idx="7">
                    <c:v>3. Гудвил</c:v>
                  </c:pt>
                  <c:pt idx="8">
                    <c:v>4. Остала нематеријална имовина</c:v>
                  </c:pt>
                  <c:pt idx="9">
                    <c:v>5. Нематеријална имовина у припреми</c:v>
                  </c:pt>
                  <c:pt idx="10">
                    <c:v>6. Аванси за нематеријалну имовину</c:v>
                  </c:pt>
                  <c:pt idx="11">
                    <c:v>II. НЕКРЕТНИНЕ, ПОСТРОJEЊА И ОПРЕМА (0011 + 0012 + 0013 + 0014 + 0015 + 0016 + 0017 + 0018)</c:v>
                  </c:pt>
                  <c:pt idx="12">
                    <c:v>1. Земљиште</c:v>
                  </c:pt>
                  <c:pt idx="13">
                    <c:v>2. Грађевински објекти</c:v>
                  </c:pt>
                  <c:pt idx="14">
                    <c:v>3. Постројења и опрема</c:v>
                  </c:pt>
                  <c:pt idx="15">
                    <c:v>4. Инвестиционе некретнине</c:v>
                  </c:pt>
                  <c:pt idx="16">
                    <c:v>5. Остале некретнине, постројења и опрема</c:v>
                  </c:pt>
                  <c:pt idx="17">
                    <c:v>6. Некретнине, постројења и опрема у припреми</c:v>
                  </c:pt>
                  <c:pt idx="18">
                    <c:v>7. Улагања на туђим некретнинама, постројењима и опреми</c:v>
                  </c:pt>
                  <c:pt idx="19">
                    <c:v>8. Аванси за некретнине, постројења и опрему</c:v>
                  </c:pt>
                  <c:pt idx="20">
                    <c:v>III. БИОЛОШКА СРЕДСТВА (0020 + 0021 + 0022 + 0023)</c:v>
                  </c:pt>
                  <c:pt idx="21">
                    <c:v>1. Шуме и вишегодишњи засади</c:v>
                  </c:pt>
                  <c:pt idx="22">
                    <c:v>2. Основно стадо</c:v>
                  </c:pt>
                  <c:pt idx="23">
                    <c:v>3. Биолошка средства у припреми</c:v>
                  </c:pt>
                  <c:pt idx="24">
                    <c:v>4. Аванси за биолошка средства</c:v>
                  </c:pt>
                  <c:pt idx="25">
                    <c:v>IV. ДУГОРОЧНИ ФИНАНСИЈСКИ ПЛАСМАНИ 0025 + 0026 + 0027 + 0028 + 0029 + 0030 + 0031 + 0032 + 0033)</c:v>
                  </c:pt>
                  <c:pt idx="26">
                    <c:v>1. Учешћа у капиталу зависних правних лица</c:v>
                  </c:pt>
                  <c:pt idx="27">
                    <c:v>2. Учешћа у капиталу придружених правних лица и заједничким подухватима</c:v>
                  </c:pt>
                  <c:pt idx="28">
                    <c:v>3. Учешћа у капиталу осталих правних лица и друге хартије од вредности расположиве за продају</c:v>
                  </c:pt>
                  <c:pt idx="29">
                    <c:v>4. Дугорочни пласмани матичним и зависним правним лицима</c:v>
                  </c:pt>
                  <c:pt idx="30">
                    <c:v>5. Дугорочни пласмани осталим повезаним правним лицима</c:v>
                  </c:pt>
                  <c:pt idx="31">
                    <c:v>6. Дугорочни пласмани у земљи</c:v>
                  </c:pt>
                  <c:pt idx="32">
                    <c:v>7. Дугорочни пласмани у иностранству</c:v>
                  </c:pt>
                  <c:pt idx="33">
                    <c:v>8. Хартије од вредности које се држе до доспећа</c:v>
                  </c:pt>
                  <c:pt idx="34">
                    <c:v>9. Остали дугорочни финансијски пласмани</c:v>
                  </c:pt>
                  <c:pt idx="35">
                    <c:v>V. ДУГОРОЧНА ПОТРАЖИВАЊА (0035 + 0036 + 0037 + 0038 + 0039 + 0040 + 0041)</c:v>
                  </c:pt>
                  <c:pt idx="36">
                    <c:v>1. Потраживања од матичног и зависних правних лица</c:v>
                  </c:pt>
                  <c:pt idx="37">
                    <c:v>2. Потраживања од осталих повезаних лица</c:v>
                  </c:pt>
                  <c:pt idx="38">
                    <c:v>3. Потраживања по основу продаје на робни кредит</c:v>
                  </c:pt>
                  <c:pt idx="39">
                    <c:v>4. Потраживања за продају по уговорима о финансијском лизингу</c:v>
                  </c:pt>
                  <c:pt idx="40">
                    <c:v>5. Потраживања по основу јемства</c:v>
                  </c:pt>
                  <c:pt idx="41">
                    <c:v>6. Спорна и сумњива потраживања</c:v>
                  </c:pt>
                  <c:pt idx="42">
                    <c:v>7. Остала дугорочна потраживања</c:v>
                  </c:pt>
                  <c:pt idx="43">
                    <c:v>В. ОДЛОЖЕНА ПОРЕСКА СРЕДСТВА</c:v>
                  </c:pt>
                  <c:pt idx="44">
                    <c:v>Г. ОБРТНА ИМОВИНА (0044 + 0051 + 0059 + 0060 + 0061 + 0062 + 0068 + 0069 + 0070)</c:v>
                  </c:pt>
                  <c:pt idx="45">
                    <c:v>I. ЗАЛИХЕ (0045 + 0046 + 0047 + 0048 + 0049 + 0050)</c:v>
                  </c:pt>
                  <c:pt idx="46">
                    <c:v>1. Материјал, резервни делови, алат и ситан инвентар</c:v>
                  </c:pt>
                  <c:pt idx="47">
                    <c:v>2. Недовршена производња и недовршене услуге</c:v>
                  </c:pt>
                  <c:pt idx="48">
                    <c:v>3. Готови производи</c:v>
                  </c:pt>
                  <c:pt idx="49">
                    <c:v>4. Роба</c:v>
                  </c:pt>
                  <c:pt idx="50">
                    <c:v>5. Стална средства намењена продаји</c:v>
                  </c:pt>
                  <c:pt idx="51">
                    <c:v>6. Плаћени аванси за залихе и услуге</c:v>
                  </c:pt>
                  <c:pt idx="52">
                    <c:v>II. ПОТРАЖИВАЊА ПО ОСНОВУ ПРОДАЈЕ (0052 + 0053 + 0054 + 0055 + 0056 + 0057 + 0058)</c:v>
                  </c:pt>
                  <c:pt idx="53">
                    <c:v>1. Купци у земљи – матична и зависна правна лица</c:v>
                  </c:pt>
                  <c:pt idx="54">
                    <c:v>2. Купци у Иностранству – матична и зависна правна лица</c:v>
                  </c:pt>
                  <c:pt idx="55">
                    <c:v>3. Купци у земљи – остала повезана правна лица</c:v>
                  </c:pt>
                  <c:pt idx="56">
                    <c:v>4. Купци у иностранству – остала повезана правна лица</c:v>
                  </c:pt>
                  <c:pt idx="57">
                    <c:v>5. Купци у земљи</c:v>
                  </c:pt>
                  <c:pt idx="58">
                    <c:v>6. Купци у иностранству</c:v>
                  </c:pt>
                  <c:pt idx="59">
                    <c:v>7. Остала потраживања по основу продаје</c:v>
                  </c:pt>
                  <c:pt idx="60">
                    <c:v>III. ПОТРАЖИВАЊА ИЗ СПЕЦИФИЧНИХ ПОСЛОВА</c:v>
                  </c:pt>
                  <c:pt idx="61">
                    <c:v>IV. ДРУГА ПОТРАЖИВАЊА</c:v>
                  </c:pt>
                  <c:pt idx="62">
                    <c:v>V. ФИНАНСИЈСКА СРЕДСТВА КОЈА СЕ ВРЕДНУЈУ ПО ФЕР ВРЕДНОСТИ КРОЗ БИЛАНС УСПЕХА</c:v>
                  </c:pt>
                  <c:pt idx="63">
                    <c:v>VI. КРАТКОРОЧНИ ФИНАНСИЈСКИ ПЛАСМАНИ (0063 + 0064 + 0065 + 0066 + 0067)</c:v>
                  </c:pt>
                  <c:pt idx="64">
                    <c:v>1. Краткорочни кредити и пласмани – матична и зависна правна лица</c:v>
                  </c:pt>
                  <c:pt idx="65">
                    <c:v>2. Краткорочни кредити и пласмани – остала повезана правна лица</c:v>
                  </c:pt>
                  <c:pt idx="66">
                    <c:v>3. Краткорочни кредити и зајмови у земљи</c:v>
                  </c:pt>
                  <c:pt idx="67">
                    <c:v>4. Краткорочни кредити и зајмови у иностранству</c:v>
                  </c:pt>
                  <c:pt idx="68">
                    <c:v>5. Остали краткорочни финансијски пласмани</c:v>
                  </c:pt>
                  <c:pt idx="69">
                    <c:v>VII. ГОТОВИНСКИ ЕКВИВАЛЕНТИ И ГОТОВИНА</c:v>
                  </c:pt>
                  <c:pt idx="70">
                    <c:v>VIII. ПОРЕЗ НА ДОДАТУ ВРЕДНОСТ</c:v>
                  </c:pt>
                  <c:pt idx="71">
                    <c:v>IX. АКТИВНА ВРЕМЕНСКА РАЗГРАНИЧЕЊА</c:v>
                  </c:pt>
                  <c:pt idx="72">
                    <c:v>Д. УКУПНА АКТИВА = ПОСЛОВНА ИМОВИНА (0001 + 0002 + 0042 + 0043)</c:v>
                  </c:pt>
                  <c:pt idx="73">
                    <c:v>Ђ. ВАНБИЛАНСНА АКТИВА</c:v>
                  </c:pt>
                  <c:pt idx="74">
                    <c:v>ПАСИВА</c:v>
                  </c:pt>
                  <c:pt idx="75">
                    <c:v>А. КАПИТАЛ (0402 + 0411 – 0412 + 0413 + 0414 + 0415 – 0416 + 0417 + 0420 – 0421) ≥ 0 = (0071 – 0424 – 0441 – 0442)</c:v>
                  </c:pt>
                  <c:pt idx="76">
                    <c:v>I. ОСНОВНИ КАПИТАЛ (0403 + 0404 + 0405 + 0406 + 0407 + 0408 + 0409 + 0410)</c:v>
                  </c:pt>
                  <c:pt idx="77">
                    <c:v>1. Акцијски капитал</c:v>
                  </c:pt>
                  <c:pt idx="78">
                    <c:v>2. Удели друштава с ограниченом одговорношћу</c:v>
                  </c:pt>
                  <c:pt idx="79">
                    <c:v>3. Улози</c:v>
                  </c:pt>
                  <c:pt idx="80">
                    <c:v>4. Државни капитал</c:v>
                  </c:pt>
                  <c:pt idx="81">
                    <c:v>5. Друштвени капитал</c:v>
                  </c:pt>
                  <c:pt idx="82">
                    <c:v>6. Задружни удели</c:v>
                  </c:pt>
                  <c:pt idx="83">
                    <c:v>7. Емисиона премија</c:v>
                  </c:pt>
                  <c:pt idx="84">
                    <c:v>8. Остали основни капитал</c:v>
                  </c:pt>
                  <c:pt idx="85">
                    <c:v>II. УПИСАНИ А НЕУПЛАЋЕНИ КАПИТАЛ</c:v>
                  </c:pt>
                  <c:pt idx="86">
                    <c:v>III. ОТКУПЉЕНЕ СОПСТВЕНЕ АКЦИЈЕ</c:v>
                  </c:pt>
                  <c:pt idx="87">
                    <c:v>IV. РЕЗЕРВЕ</c:v>
                  </c:pt>
                  <c:pt idx="88">
                    <c:v>V. РЕВАЛОРИЗАЦИОНЕ РЕЗЕРВЕ ПО ОСНОВУ РЕВАЛОРИЗАЦИЈЕ НЕМАТЕРИЈАЛНЕ ИМОВИНЕ, НЕКРЕТНИНА, ПОСТРОЈЕЊА И ОПРЕМЕ</c:v>
                  </c:pt>
                  <c:pt idx="89">
                    <c:v>VI. НЕРЕАЛИЗОВАНИ ДОБИЦИ ПО ОСНОВУ ХАРТИЈА ОД ВРЕДНОСТИ И ДРУГИХ КОМПОНЕНТИ ОСТАЛОГ СВЕОБУХВАТНОГ РЕЗУЛТАТА (потражна салда рачуна групе 33 осим 330)</c:v>
                  </c:pt>
                  <c:pt idx="90">
                    <c:v>VII. НЕРЕАЛИЗОВАНИ ГУБИЦИ ПО ОСНОВУ ХАРТИЈА ОД ВРЕДНОСТИ И ДРУГИХ КОМПОНЕНТИ ОСТАЛОГ СВЕОБУХВАТНОГ РЕЗУЛТАТА (дуговна салда рачуна групе 33 осим 330)</c:v>
                  </c:pt>
                  <c:pt idx="91">
                    <c:v>VIII. НЕРАСПОРЕЂЕНИ ДОБИТАК (0418 + 0419)</c:v>
                  </c:pt>
                  <c:pt idx="92">
                    <c:v>1. Нераспоређени добитак ранијих година</c:v>
                  </c:pt>
                  <c:pt idx="93">
                    <c:v>2. Нераспоређени добитак текуће године</c:v>
                  </c:pt>
                  <c:pt idx="94">
                    <c:v>IX. УЧЕШЋЕ БЕЗ ПРАВА КОНТРОЛЕ</c:v>
                  </c:pt>
                  <c:pt idx="95">
                    <c:v>X. ГУБИТАК (0422 + 0423)</c:v>
                  </c:pt>
                  <c:pt idx="96">
                    <c:v>1. Губитак ранијих година</c:v>
                  </c:pt>
                  <c:pt idx="97">
                    <c:v>2. Губитак текуће године</c:v>
                  </c:pt>
                  <c:pt idx="98">
                    <c:v>Б. ДУГОРОЧНА РЕЗЕРВИСАЊА И ОБАВЕЗЕ (0425 + 0432)</c:v>
                  </c:pt>
                  <c:pt idx="99">
                    <c:v>X. ДУГОРОЧНА РЕЗЕРВИСАЊА (0426 + 0427 + 0428 + 0429 + 0430 + 0431)</c:v>
                  </c:pt>
                  <c:pt idx="100">
                    <c:v>1. Резервисања за трошкове у гарантном року</c:v>
                  </c:pt>
                  <c:pt idx="101">
                    <c:v>2. Резервисања за трошкове обнављања природних богатстава</c:v>
                  </c:pt>
                  <c:pt idx="102">
                    <c:v>3. Резервисања за трошкове реструктурирања</c:v>
                  </c:pt>
                  <c:pt idx="103">
                    <c:v>4. Резервисања за накнаде и друге бенефиције запослених</c:v>
                  </c:pt>
                  <c:pt idx="104">
                    <c:v>5. Резервисања за трошкове судских спорова</c:v>
                  </c:pt>
                  <c:pt idx="105">
                    <c:v>6. Остала дугорочна резервисања</c:v>
                  </c:pt>
                  <c:pt idx="106">
                    <c:v>II. ДУГОРОЧНЕ ОБАВЕЗЕ (0433 + 0434 + 0435 + 0436 + 0437 + 0438 + 0439 + 0440)</c:v>
                  </c:pt>
                  <c:pt idx="107">
                    <c:v>1. Обавезе које се могу конвертовати у капитал</c:v>
                  </c:pt>
                  <c:pt idx="108">
                    <c:v>2. Обавезе према матичним и зависним правним лицима</c:v>
                  </c:pt>
                  <c:pt idx="109">
                    <c:v>3. Обавезе према осталим повезаним правним лицима</c:v>
                  </c:pt>
                  <c:pt idx="110">
                    <c:v>4. Обавезе по емитованим хартијама од вредности у периоду дужем од годину дана</c:v>
                  </c:pt>
                  <c:pt idx="111">
                    <c:v>5. Дугорочни кредити и зајмови у земљи</c:v>
                  </c:pt>
                  <c:pt idx="112">
                    <c:v>6. Дугорочни кредити и зајмови у иностранству</c:v>
                  </c:pt>
                  <c:pt idx="113">
                    <c:v>7. Обавезе по основу финансијског лизинга</c:v>
                  </c:pt>
                  <c:pt idx="114">
                    <c:v>8. Остале дугорочне обавезе</c:v>
                  </c:pt>
                  <c:pt idx="115">
                    <c:v>В. ОДЛОЖЕНЕ ПОРЕСКЕ ОБАВЕЗЕ</c:v>
                  </c:pt>
                  <c:pt idx="116">
                    <c:v>Г. КРАТКОРОЧНЕ ОБАВЕЗЕ (0443 + 0450 + 0451 + 0459 + 0460 + 0461 + 0462)</c:v>
                  </c:pt>
                  <c:pt idx="117">
                    <c:v>I. КРАТКОРОЧНЕ ФИНАНСИЈСКЕ ОБАВЕЗЕ (0444 + 0445 + 0446 + 0447 + 0448 + 0449)</c:v>
                  </c:pt>
                  <c:pt idx="118">
                    <c:v>1. Краткорочни кредити од матичних и зависних правних лица</c:v>
                  </c:pt>
                  <c:pt idx="119">
                    <c:v>2. Краткорочни кредити од осталих повезаних правних лица</c:v>
                  </c:pt>
                  <c:pt idx="120">
                    <c:v>3. Краткорочни кредити и зајмови у земљи</c:v>
                  </c:pt>
                  <c:pt idx="121">
                    <c:v>4. Краткорочни кредити и зајмови у иностранству</c:v>
                  </c:pt>
                  <c:pt idx="122">
                    <c:v>5. Обавезе по основу сталних средстава и средстава обустављеног пословања намењених продаји</c:v>
                  </c:pt>
                  <c:pt idx="123">
                    <c:v>6. Остале краткорочне финансијске обавезе</c:v>
                  </c:pt>
                  <c:pt idx="124">
                    <c:v>II. ПРИМЉЕНИ АВАНСИ, ДЕПОЗИТИ И КАУЦИЈЕ</c:v>
                  </c:pt>
                  <c:pt idx="125">
                    <c:v>III. ОБАВЕЗЕ ИЗ ПОСЛОВАЊА (0452 + 0453 + 0454 + 0455 + 0456 + 0457 + 0458)</c:v>
                  </c:pt>
                  <c:pt idx="126">
                    <c:v>1. Добављачи – матична и зависна правна лица у земљи</c:v>
                  </c:pt>
                  <c:pt idx="127">
                    <c:v>2. Добављачи – матична и зависна правна лица у иностранству</c:v>
                  </c:pt>
                  <c:pt idx="128">
                    <c:v>3. Добављачи – остала повезана правна лица у земљи</c:v>
                  </c:pt>
                  <c:pt idx="129">
                    <c:v>4. Добављачи – остала повезана правна лица у иностранству</c:v>
                  </c:pt>
                  <c:pt idx="130">
                    <c:v>5. Добављачи у земљи</c:v>
                  </c:pt>
                  <c:pt idx="131">
                    <c:v>6. Добављачи у иностранству</c:v>
                  </c:pt>
                  <c:pt idx="132">
                    <c:v>7. Остале обавезе из пословања</c:v>
                  </c:pt>
                  <c:pt idx="133">
                    <c:v>IV. ОСТАЛЕ КРАТКОРОЧНЕ ОБАВЕЗЕ</c:v>
                  </c:pt>
                  <c:pt idx="134">
                    <c:v>V. ОБАВЕЗЕ ПО ОСНОВУ ПОРЕЗА НА ДОДАТУ ВРЕДНОСТ</c:v>
                  </c:pt>
                  <c:pt idx="135">
                    <c:v>VI. ОБАВЕЗЕ ЗА ОСТАЛЕ ПОРЕЗЕ, ДОПРИНОСЕ И ДРУГЕ ДАЖБИНЕ</c:v>
                  </c:pt>
                  <c:pt idx="136">
                    <c:v>VII. ПАСИВНА ВРЕМЕНСКА РАЗГРАНИЧЕЊА</c:v>
                  </c:pt>
                  <c:pt idx="137">
                    <c:v>Д. ГУБИТАК ИЗНАД ВИСИНЕ КАПИТАЛА (0412 + 0416 + 0421 – 0420 – 0417 – 0415 – 0414 – 0413 – 0411 – 0402) ≥ 0 = (0441 + 0424 + 0442 – 0071) ≥ 0</c:v>
                  </c:pt>
                  <c:pt idx="138">
                    <c:v>Ђ. УКУПНА ПАСИВА (0424 + 0442 + 0441 + 0401 – 0463) ≥ 0</c:v>
                  </c:pt>
                  <c:pt idx="139">
                    <c:v>Е. ВАНБИЛАНСНА ПАСИВА</c:v>
                  </c:pt>
                </c:lvl>
                <c:lvl>
                  <c:pt idx="2">
                    <c:v>0</c:v>
                  </c:pt>
                  <c:pt idx="4">
                    <c:v>1</c:v>
                  </c:pt>
                  <c:pt idx="5">
                    <c:v>010 и део 019</c:v>
                  </c:pt>
                  <c:pt idx="6">
                    <c:v>011, 012 и део 019</c:v>
                  </c:pt>
                  <c:pt idx="7">
                    <c:v>013 и део 019</c:v>
                  </c:pt>
                  <c:pt idx="8">
                    <c:v>014 и део 019</c:v>
                  </c:pt>
                  <c:pt idx="9">
                    <c:v>015 и део 019</c:v>
                  </c:pt>
                  <c:pt idx="10">
                    <c:v>016 и део 019</c:v>
                  </c:pt>
                  <c:pt idx="11">
                    <c:v>2</c:v>
                  </c:pt>
                  <c:pt idx="12">
                    <c:v>020, 021 и део 029</c:v>
                  </c:pt>
                  <c:pt idx="13">
                    <c:v>022 и део 029</c:v>
                  </c:pt>
                  <c:pt idx="14">
                    <c:v>023 и део 029</c:v>
                  </c:pt>
                  <c:pt idx="15">
                    <c:v>024 и део 029</c:v>
                  </c:pt>
                  <c:pt idx="16">
                    <c:v>025 и део 029</c:v>
                  </c:pt>
                  <c:pt idx="17">
                    <c:v>026 и део 029</c:v>
                  </c:pt>
                  <c:pt idx="18">
                    <c:v>027 и део 029</c:v>
                  </c:pt>
                  <c:pt idx="19">
                    <c:v>028 и део 029</c:v>
                  </c:pt>
                  <c:pt idx="20">
                    <c:v>3</c:v>
                  </c:pt>
                  <c:pt idx="21">
                    <c:v>030, 031 и део 039</c:v>
                  </c:pt>
                  <c:pt idx="22">
                    <c:v>032 и део 039</c:v>
                  </c:pt>
                  <c:pt idx="23">
                    <c:v>037 и део 039</c:v>
                  </c:pt>
                  <c:pt idx="24">
                    <c:v>038 и део 039</c:v>
                  </c:pt>
                  <c:pt idx="25">
                    <c:v>04. осим 047</c:v>
                  </c:pt>
                  <c:pt idx="26">
                    <c:v>040 и део 049</c:v>
                  </c:pt>
                  <c:pt idx="27">
                    <c:v>041 и део 049</c:v>
                  </c:pt>
                  <c:pt idx="28">
                    <c:v>042 и део 049</c:v>
                  </c:pt>
                  <c:pt idx="29">
                    <c:v>део 043, део 044 и део 049</c:v>
                  </c:pt>
                  <c:pt idx="30">
                    <c:v>део 043, део 044 и део 049</c:v>
                  </c:pt>
                  <c:pt idx="31">
                    <c:v>део 045 и део 049</c:v>
                  </c:pt>
                  <c:pt idx="32">
                    <c:v>део 045 и део 049</c:v>
                  </c:pt>
                  <c:pt idx="33">
                    <c:v>046 и део 049</c:v>
                  </c:pt>
                  <c:pt idx="34">
                    <c:v>048 и део 049</c:v>
                  </c:pt>
                  <c:pt idx="35">
                    <c:v>5</c:v>
                  </c:pt>
                  <c:pt idx="36">
                    <c:v>050 и део 059</c:v>
                  </c:pt>
                  <c:pt idx="37">
                    <c:v>051 и део 059</c:v>
                  </c:pt>
                  <c:pt idx="38">
                    <c:v>052 и део 059</c:v>
                  </c:pt>
                  <c:pt idx="39">
                    <c:v>053 и део 059</c:v>
                  </c:pt>
                  <c:pt idx="40">
                    <c:v>054 и део 059</c:v>
                  </c:pt>
                  <c:pt idx="41">
                    <c:v>055 и део 059</c:v>
                  </c:pt>
                  <c:pt idx="42">
                    <c:v>056 и део 059</c:v>
                  </c:pt>
                  <c:pt idx="43">
                    <c:v>288</c:v>
                  </c:pt>
                  <c:pt idx="45">
                    <c:v>Класа 1</c:v>
                  </c:pt>
                  <c:pt idx="46">
                    <c:v>10</c:v>
                  </c:pt>
                  <c:pt idx="47">
                    <c:v>11</c:v>
                  </c:pt>
                  <c:pt idx="48">
                    <c:v>12</c:v>
                  </c:pt>
                  <c:pt idx="49">
                    <c:v>13</c:v>
                  </c:pt>
                  <c:pt idx="50">
                    <c:v>14</c:v>
                  </c:pt>
                  <c:pt idx="51">
                    <c:v>15</c:v>
                  </c:pt>
                  <c:pt idx="53">
                    <c:v>200 и део 209</c:v>
                  </c:pt>
                  <c:pt idx="54">
                    <c:v>201 и део 209</c:v>
                  </c:pt>
                  <c:pt idx="55">
                    <c:v>202 и део 209</c:v>
                  </c:pt>
                  <c:pt idx="56">
                    <c:v>203 и део 209</c:v>
                  </c:pt>
                  <c:pt idx="57">
                    <c:v>204 и део 209</c:v>
                  </c:pt>
                  <c:pt idx="58">
                    <c:v>205 и део 209</c:v>
                  </c:pt>
                  <c:pt idx="59">
                    <c:v>206 и део 209</c:v>
                  </c:pt>
                  <c:pt idx="60">
                    <c:v>21</c:v>
                  </c:pt>
                  <c:pt idx="61">
                    <c:v>22</c:v>
                  </c:pt>
                  <c:pt idx="62">
                    <c:v>236</c:v>
                  </c:pt>
                  <c:pt idx="63">
                    <c:v>23 осим 236 и 237</c:v>
                  </c:pt>
                  <c:pt idx="64">
                    <c:v>230 и део 239</c:v>
                  </c:pt>
                  <c:pt idx="65">
                    <c:v>231 и део 239</c:v>
                  </c:pt>
                  <c:pt idx="66">
                    <c:v>232 и део 239</c:v>
                  </c:pt>
                  <c:pt idx="67">
                    <c:v>233 и део 239</c:v>
                  </c:pt>
                  <c:pt idx="68">
                    <c:v>234, 235, 238 и део 239</c:v>
                  </c:pt>
                  <c:pt idx="69">
                    <c:v>24</c:v>
                  </c:pt>
                  <c:pt idx="70">
                    <c:v>27</c:v>
                  </c:pt>
                  <c:pt idx="71">
                    <c:v>28 осим 288</c:v>
                  </c:pt>
                  <c:pt idx="73">
                    <c:v>88</c:v>
                  </c:pt>
                  <c:pt idx="76">
                    <c:v>30</c:v>
                  </c:pt>
                  <c:pt idx="77">
                    <c:v>300</c:v>
                  </c:pt>
                  <c:pt idx="78">
                    <c:v>301</c:v>
                  </c:pt>
                  <c:pt idx="79">
                    <c:v>302</c:v>
                  </c:pt>
                  <c:pt idx="80">
                    <c:v>303</c:v>
                  </c:pt>
                  <c:pt idx="81">
                    <c:v>304</c:v>
                  </c:pt>
                  <c:pt idx="82">
                    <c:v>305</c:v>
                  </c:pt>
                  <c:pt idx="83">
                    <c:v>306</c:v>
                  </c:pt>
                  <c:pt idx="84">
                    <c:v>309</c:v>
                  </c:pt>
                  <c:pt idx="85">
                    <c:v>31</c:v>
                  </c:pt>
                  <c:pt idx="86">
                    <c:v>047 и 237</c:v>
                  </c:pt>
                  <c:pt idx="87">
                    <c:v>32</c:v>
                  </c:pt>
                  <c:pt idx="88">
                    <c:v>330</c:v>
                  </c:pt>
                  <c:pt idx="89">
                    <c:v>33 осим 330</c:v>
                  </c:pt>
                  <c:pt idx="90">
                    <c:v>33 осим 330</c:v>
                  </c:pt>
                  <c:pt idx="91">
                    <c:v>34</c:v>
                  </c:pt>
                  <c:pt idx="92">
                    <c:v>340</c:v>
                  </c:pt>
                  <c:pt idx="93">
                    <c:v>341</c:v>
                  </c:pt>
                  <c:pt idx="95">
                    <c:v>35</c:v>
                  </c:pt>
                  <c:pt idx="96">
                    <c:v>350</c:v>
                  </c:pt>
                  <c:pt idx="97">
                    <c:v>351</c:v>
                  </c:pt>
                  <c:pt idx="99">
                    <c:v>40</c:v>
                  </c:pt>
                  <c:pt idx="100">
                    <c:v>400</c:v>
                  </c:pt>
                  <c:pt idx="101">
                    <c:v>401</c:v>
                  </c:pt>
                  <c:pt idx="102">
                    <c:v>403</c:v>
                  </c:pt>
                  <c:pt idx="103">
                    <c:v>404</c:v>
                  </c:pt>
                  <c:pt idx="104">
                    <c:v>405</c:v>
                  </c:pt>
                  <c:pt idx="105">
                    <c:v>402 и 409</c:v>
                  </c:pt>
                  <c:pt idx="106">
                    <c:v>41</c:v>
                  </c:pt>
                  <c:pt idx="107">
                    <c:v>410</c:v>
                  </c:pt>
                  <c:pt idx="108">
                    <c:v>411</c:v>
                  </c:pt>
                  <c:pt idx="109">
                    <c:v>412</c:v>
                  </c:pt>
                  <c:pt idx="110">
                    <c:v>413</c:v>
                  </c:pt>
                  <c:pt idx="111">
                    <c:v>414</c:v>
                  </c:pt>
                  <c:pt idx="112">
                    <c:v>415</c:v>
                  </c:pt>
                  <c:pt idx="113">
                    <c:v>416</c:v>
                  </c:pt>
                  <c:pt idx="114">
                    <c:v>419</c:v>
                  </c:pt>
                  <c:pt idx="115">
                    <c:v>498</c:v>
                  </c:pt>
                  <c:pt idx="116">
                    <c:v>42 до 49 (осим 498)</c:v>
                  </c:pt>
                  <c:pt idx="117">
                    <c:v>42</c:v>
                  </c:pt>
                  <c:pt idx="118">
                    <c:v>420</c:v>
                  </c:pt>
                  <c:pt idx="119">
                    <c:v>421</c:v>
                  </c:pt>
                  <c:pt idx="120">
                    <c:v>422</c:v>
                  </c:pt>
                  <c:pt idx="121">
                    <c:v>423</c:v>
                  </c:pt>
                  <c:pt idx="122">
                    <c:v>427</c:v>
                  </c:pt>
                  <c:pt idx="123">
                    <c:v>424, 425, 426 и 429</c:v>
                  </c:pt>
                  <c:pt idx="124">
                    <c:v>430</c:v>
                  </c:pt>
                  <c:pt idx="125">
                    <c:v>43 осим 430</c:v>
                  </c:pt>
                  <c:pt idx="126">
                    <c:v>431</c:v>
                  </c:pt>
                  <c:pt idx="127">
                    <c:v>432</c:v>
                  </c:pt>
                  <c:pt idx="128">
                    <c:v>433</c:v>
                  </c:pt>
                  <c:pt idx="129">
                    <c:v>434</c:v>
                  </c:pt>
                  <c:pt idx="130">
                    <c:v>435</c:v>
                  </c:pt>
                  <c:pt idx="131">
                    <c:v>436</c:v>
                  </c:pt>
                  <c:pt idx="132">
                    <c:v>439</c:v>
                  </c:pt>
                  <c:pt idx="133">
                    <c:v>44, 45 и 46</c:v>
                  </c:pt>
                  <c:pt idx="134">
                    <c:v>47</c:v>
                  </c:pt>
                  <c:pt idx="135">
                    <c:v>48</c:v>
                  </c:pt>
                  <c:pt idx="136">
                    <c:v>49 осим 498</c:v>
                  </c:pt>
                  <c:pt idx="139">
                    <c:v>89</c:v>
                  </c:pt>
                </c:lvl>
              </c:multiLvlStrCache>
            </c:multiLvlStrRef>
          </c:cat>
          <c:val>
            <c:numRef>
              <c:f>'Биланс стања'!$F$8:$F$147</c:f>
              <c:numCache>
                <c:formatCode>#,##0</c:formatCode>
                <c:ptCount val="140"/>
                <c:pt idx="3">
                  <c:v>50112</c:v>
                </c:pt>
                <c:pt idx="4">
                  <c:v>8474</c:v>
                </c:pt>
                <c:pt idx="5">
                  <c:v>0</c:v>
                </c:pt>
                <c:pt idx="6">
                  <c:v>8474</c:v>
                </c:pt>
                <c:pt idx="7">
                  <c:v>0</c:v>
                </c:pt>
                <c:pt idx="8">
                  <c:v>0</c:v>
                </c:pt>
                <c:pt idx="9">
                  <c:v>0</c:v>
                </c:pt>
                <c:pt idx="10">
                  <c:v>0</c:v>
                </c:pt>
                <c:pt idx="11">
                  <c:v>41638</c:v>
                </c:pt>
                <c:pt idx="12">
                  <c:v>0</c:v>
                </c:pt>
                <c:pt idx="13">
                  <c:v>2697</c:v>
                </c:pt>
                <c:pt idx="14">
                  <c:v>38941</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11807</c:v>
                </c:pt>
                <c:pt idx="45">
                  <c:v>790</c:v>
                </c:pt>
                <c:pt idx="46">
                  <c:v>538</c:v>
                </c:pt>
                <c:pt idx="47">
                  <c:v>0</c:v>
                </c:pt>
                <c:pt idx="48">
                  <c:v>0</c:v>
                </c:pt>
                <c:pt idx="49">
                  <c:v>252</c:v>
                </c:pt>
                <c:pt idx="50">
                  <c:v>0</c:v>
                </c:pt>
                <c:pt idx="51">
                  <c:v>0</c:v>
                </c:pt>
                <c:pt idx="52">
                  <c:v>7169</c:v>
                </c:pt>
                <c:pt idx="53">
                  <c:v>0</c:v>
                </c:pt>
                <c:pt idx="54">
                  <c:v>0</c:v>
                </c:pt>
                <c:pt idx="55">
                  <c:v>0</c:v>
                </c:pt>
                <c:pt idx="56">
                  <c:v>0</c:v>
                </c:pt>
                <c:pt idx="57">
                  <c:v>7169</c:v>
                </c:pt>
                <c:pt idx="58">
                  <c:v>0</c:v>
                </c:pt>
                <c:pt idx="59">
                  <c:v>0</c:v>
                </c:pt>
                <c:pt idx="60">
                  <c:v>678</c:v>
                </c:pt>
                <c:pt idx="61">
                  <c:v>986</c:v>
                </c:pt>
                <c:pt idx="62">
                  <c:v>0</c:v>
                </c:pt>
                <c:pt idx="63">
                  <c:v>0</c:v>
                </c:pt>
                <c:pt idx="64">
                  <c:v>0</c:v>
                </c:pt>
                <c:pt idx="65">
                  <c:v>0</c:v>
                </c:pt>
                <c:pt idx="66">
                  <c:v>0</c:v>
                </c:pt>
                <c:pt idx="67">
                  <c:v>0</c:v>
                </c:pt>
                <c:pt idx="68">
                  <c:v>0</c:v>
                </c:pt>
                <c:pt idx="69">
                  <c:v>2184</c:v>
                </c:pt>
                <c:pt idx="70">
                  <c:v>0</c:v>
                </c:pt>
                <c:pt idx="71">
                  <c:v>0</c:v>
                </c:pt>
                <c:pt idx="72">
                  <c:v>61919</c:v>
                </c:pt>
                <c:pt idx="73">
                  <c:v>40455</c:v>
                </c:pt>
                <c:pt idx="74">
                  <c:v>0</c:v>
                </c:pt>
                <c:pt idx="75">
                  <c:v>21873</c:v>
                </c:pt>
                <c:pt idx="76">
                  <c:v>36520</c:v>
                </c:pt>
                <c:pt idx="77">
                  <c:v>0</c:v>
                </c:pt>
                <c:pt idx="78">
                  <c:v>36520</c:v>
                </c:pt>
                <c:pt idx="79">
                  <c:v>0</c:v>
                </c:pt>
                <c:pt idx="80">
                  <c:v>0</c:v>
                </c:pt>
                <c:pt idx="81">
                  <c:v>0</c:v>
                </c:pt>
                <c:pt idx="82">
                  <c:v>0</c:v>
                </c:pt>
                <c:pt idx="83">
                  <c:v>0</c:v>
                </c:pt>
                <c:pt idx="84">
                  <c:v>0</c:v>
                </c:pt>
                <c:pt idx="85">
                  <c:v>0</c:v>
                </c:pt>
                <c:pt idx="86">
                  <c:v>0</c:v>
                </c:pt>
                <c:pt idx="87">
                  <c:v>0</c:v>
                </c:pt>
                <c:pt idx="88">
                  <c:v>0</c:v>
                </c:pt>
                <c:pt idx="89">
                  <c:v>0</c:v>
                </c:pt>
                <c:pt idx="90">
                  <c:v>0</c:v>
                </c:pt>
                <c:pt idx="91">
                  <c:v>4082</c:v>
                </c:pt>
                <c:pt idx="93">
                  <c:v>4082</c:v>
                </c:pt>
                <c:pt idx="94">
                  <c:v>0</c:v>
                </c:pt>
                <c:pt idx="95">
                  <c:v>18729</c:v>
                </c:pt>
                <c:pt idx="96">
                  <c:v>18729</c:v>
                </c:pt>
                <c:pt idx="97">
                  <c:v>0</c:v>
                </c:pt>
                <c:pt idx="98">
                  <c:v>24400</c:v>
                </c:pt>
                <c:pt idx="99">
                  <c:v>0</c:v>
                </c:pt>
                <c:pt idx="100">
                  <c:v>0</c:v>
                </c:pt>
                <c:pt idx="101">
                  <c:v>0</c:v>
                </c:pt>
                <c:pt idx="102">
                  <c:v>0</c:v>
                </c:pt>
                <c:pt idx="103">
                  <c:v>0</c:v>
                </c:pt>
                <c:pt idx="104">
                  <c:v>0</c:v>
                </c:pt>
                <c:pt idx="105">
                  <c:v>0</c:v>
                </c:pt>
                <c:pt idx="106">
                  <c:v>24400</c:v>
                </c:pt>
                <c:pt idx="107">
                  <c:v>0</c:v>
                </c:pt>
                <c:pt idx="108">
                  <c:v>0</c:v>
                </c:pt>
                <c:pt idx="109">
                  <c:v>0</c:v>
                </c:pt>
                <c:pt idx="110">
                  <c:v>0</c:v>
                </c:pt>
                <c:pt idx="111">
                  <c:v>0</c:v>
                </c:pt>
                <c:pt idx="112">
                  <c:v>0</c:v>
                </c:pt>
                <c:pt idx="113">
                  <c:v>24400</c:v>
                </c:pt>
                <c:pt idx="114">
                  <c:v>0</c:v>
                </c:pt>
                <c:pt idx="115">
                  <c:v>0</c:v>
                </c:pt>
                <c:pt idx="116">
                  <c:v>15646</c:v>
                </c:pt>
                <c:pt idx="117">
                  <c:v>3202</c:v>
                </c:pt>
                <c:pt idx="118">
                  <c:v>0</c:v>
                </c:pt>
                <c:pt idx="119">
                  <c:v>0</c:v>
                </c:pt>
                <c:pt idx="120">
                  <c:v>0</c:v>
                </c:pt>
                <c:pt idx="121">
                  <c:v>0</c:v>
                </c:pt>
                <c:pt idx="122">
                  <c:v>0</c:v>
                </c:pt>
                <c:pt idx="123">
                  <c:v>3202</c:v>
                </c:pt>
                <c:pt idx="124">
                  <c:v>0</c:v>
                </c:pt>
                <c:pt idx="125">
                  <c:v>8171</c:v>
                </c:pt>
                <c:pt idx="126">
                  <c:v>0</c:v>
                </c:pt>
                <c:pt idx="127">
                  <c:v>0</c:v>
                </c:pt>
                <c:pt idx="128">
                  <c:v>0</c:v>
                </c:pt>
                <c:pt idx="129">
                  <c:v>0</c:v>
                </c:pt>
                <c:pt idx="130">
                  <c:v>3674</c:v>
                </c:pt>
                <c:pt idx="131">
                  <c:v>4497</c:v>
                </c:pt>
                <c:pt idx="132">
                  <c:v>0</c:v>
                </c:pt>
                <c:pt idx="133">
                  <c:v>2307</c:v>
                </c:pt>
                <c:pt idx="134">
                  <c:v>0</c:v>
                </c:pt>
                <c:pt idx="135">
                  <c:v>913</c:v>
                </c:pt>
                <c:pt idx="136">
                  <c:v>1053</c:v>
                </c:pt>
                <c:pt idx="137">
                  <c:v>0</c:v>
                </c:pt>
                <c:pt idx="138">
                  <c:v>61919</c:v>
                </c:pt>
                <c:pt idx="139">
                  <c:v>40455</c:v>
                </c:pt>
              </c:numCache>
            </c:numRef>
          </c:val>
        </c:ser>
        <c:ser>
          <c:idx val="2"/>
          <c:order val="2"/>
          <c:tx>
            <c:strRef>
              <c:f>'Биланс стања'!$G$5:$G$7</c:f>
              <c:strCache>
                <c:ptCount val="1"/>
                <c:pt idx="0">
                  <c:v>БИЛАНС СТАЊА  на дан 30.06.2019 30.06.2019.</c:v>
                </c:pt>
              </c:strCache>
            </c:strRef>
          </c:tx>
          <c:cat>
            <c:multiLvlStrRef>
              <c:f>'Биланс стања'!$B$8:$D$147</c:f>
              <c:multiLvlStrCache>
                <c:ptCount val="140"/>
                <c:lvl>
                  <c:pt idx="2">
                    <c:v>001</c:v>
                  </c:pt>
                  <c:pt idx="3">
                    <c:v>002</c:v>
                  </c:pt>
                  <c:pt idx="4">
                    <c:v>003</c:v>
                  </c:pt>
                  <c:pt idx="5">
                    <c:v>004</c:v>
                  </c:pt>
                  <c:pt idx="6">
                    <c:v>005</c:v>
                  </c:pt>
                  <c:pt idx="7">
                    <c:v>006</c:v>
                  </c:pt>
                  <c:pt idx="8">
                    <c:v>007</c:v>
                  </c:pt>
                  <c:pt idx="9">
                    <c:v>008</c:v>
                  </c:pt>
                  <c:pt idx="10">
                    <c:v>009</c:v>
                  </c:pt>
                  <c:pt idx="11">
                    <c:v>010</c:v>
                  </c:pt>
                  <c:pt idx="12">
                    <c:v>011</c:v>
                  </c:pt>
                  <c:pt idx="13">
                    <c:v>012</c:v>
                  </c:pt>
                  <c:pt idx="14">
                    <c:v>013</c:v>
                  </c:pt>
                  <c:pt idx="15">
                    <c:v>014</c:v>
                  </c:pt>
                  <c:pt idx="16">
                    <c:v>015</c:v>
                  </c:pt>
                  <c:pt idx="17">
                    <c:v>016</c:v>
                  </c:pt>
                  <c:pt idx="18">
                    <c:v>017</c:v>
                  </c:pt>
                  <c:pt idx="19">
                    <c:v>018</c:v>
                  </c:pt>
                  <c:pt idx="20">
                    <c:v>019</c:v>
                  </c:pt>
                  <c:pt idx="21">
                    <c:v>020</c:v>
                  </c:pt>
                  <c:pt idx="22">
                    <c:v>021</c:v>
                  </c:pt>
                  <c:pt idx="23">
                    <c:v>022</c:v>
                  </c:pt>
                  <c:pt idx="24">
                    <c:v>023</c:v>
                  </c:pt>
                  <c:pt idx="25">
                    <c:v>024</c:v>
                  </c:pt>
                  <c:pt idx="26">
                    <c:v>025</c:v>
                  </c:pt>
                  <c:pt idx="27">
                    <c:v>026</c:v>
                  </c:pt>
                  <c:pt idx="28">
                    <c:v>027</c:v>
                  </c:pt>
                  <c:pt idx="29">
                    <c:v>028</c:v>
                  </c:pt>
                  <c:pt idx="30">
                    <c:v>029</c:v>
                  </c:pt>
                  <c:pt idx="31">
                    <c:v>030</c:v>
                  </c:pt>
                  <c:pt idx="32">
                    <c:v>031</c:v>
                  </c:pt>
                  <c:pt idx="33">
                    <c:v>032</c:v>
                  </c:pt>
                  <c:pt idx="34">
                    <c:v>033</c:v>
                  </c:pt>
                  <c:pt idx="35">
                    <c:v>034</c:v>
                  </c:pt>
                  <c:pt idx="36">
                    <c:v>035</c:v>
                  </c:pt>
                  <c:pt idx="37">
                    <c:v>036</c:v>
                  </c:pt>
                  <c:pt idx="38">
                    <c:v>037</c:v>
                  </c:pt>
                  <c:pt idx="39">
                    <c:v>038</c:v>
                  </c:pt>
                  <c:pt idx="40">
                    <c:v>039</c:v>
                  </c:pt>
                  <c:pt idx="41">
                    <c:v>040</c:v>
                  </c:pt>
                  <c:pt idx="42">
                    <c:v>041</c:v>
                  </c:pt>
                  <c:pt idx="43">
                    <c:v>042</c:v>
                  </c:pt>
                  <c:pt idx="44">
                    <c:v>043</c:v>
                  </c:pt>
                  <c:pt idx="45">
                    <c:v>044</c:v>
                  </c:pt>
                  <c:pt idx="46">
                    <c:v>045</c:v>
                  </c:pt>
                  <c:pt idx="47">
                    <c:v>046</c:v>
                  </c:pt>
                  <c:pt idx="48">
                    <c:v>047</c:v>
                  </c:pt>
                  <c:pt idx="49">
                    <c:v>048</c:v>
                  </c:pt>
                  <c:pt idx="50">
                    <c:v>049</c:v>
                  </c:pt>
                  <c:pt idx="51">
                    <c:v>050</c:v>
                  </c:pt>
                  <c:pt idx="52">
                    <c:v>051</c:v>
                  </c:pt>
                  <c:pt idx="53">
                    <c:v>052</c:v>
                  </c:pt>
                  <c:pt idx="54">
                    <c:v>053</c:v>
                  </c:pt>
                  <c:pt idx="55">
                    <c:v>054</c:v>
                  </c:pt>
                  <c:pt idx="56">
                    <c:v>055</c:v>
                  </c:pt>
                  <c:pt idx="57">
                    <c:v>056</c:v>
                  </c:pt>
                  <c:pt idx="58">
                    <c:v>057</c:v>
                  </c:pt>
                  <c:pt idx="59">
                    <c:v>058</c:v>
                  </c:pt>
                  <c:pt idx="60">
                    <c:v>059</c:v>
                  </c:pt>
                  <c:pt idx="61">
                    <c:v>060</c:v>
                  </c:pt>
                  <c:pt idx="62">
                    <c:v>061</c:v>
                  </c:pt>
                  <c:pt idx="63">
                    <c:v>062</c:v>
                  </c:pt>
                  <c:pt idx="64">
                    <c:v>063</c:v>
                  </c:pt>
                  <c:pt idx="65">
                    <c:v>064</c:v>
                  </c:pt>
                  <c:pt idx="66">
                    <c:v>065</c:v>
                  </c:pt>
                  <c:pt idx="67">
                    <c:v>066</c:v>
                  </c:pt>
                  <c:pt idx="68">
                    <c:v>067</c:v>
                  </c:pt>
                  <c:pt idx="69">
                    <c:v>068</c:v>
                  </c:pt>
                  <c:pt idx="70">
                    <c:v>069</c:v>
                  </c:pt>
                  <c:pt idx="71">
                    <c:v>070</c:v>
                  </c:pt>
                  <c:pt idx="72">
                    <c:v>071</c:v>
                  </c:pt>
                  <c:pt idx="73">
                    <c:v>072</c:v>
                  </c:pt>
                  <c:pt idx="75">
                    <c:v>0401</c:v>
                  </c:pt>
                  <c:pt idx="76">
                    <c:v>0402</c:v>
                  </c:pt>
                  <c:pt idx="77">
                    <c:v>0403</c:v>
                  </c:pt>
                  <c:pt idx="78">
                    <c:v>0404</c:v>
                  </c:pt>
                  <c:pt idx="79">
                    <c:v>0405</c:v>
                  </c:pt>
                  <c:pt idx="80">
                    <c:v>0406</c:v>
                  </c:pt>
                  <c:pt idx="81">
                    <c:v>0407</c:v>
                  </c:pt>
                  <c:pt idx="82">
                    <c:v>0408</c:v>
                  </c:pt>
                  <c:pt idx="83">
                    <c:v>0409</c:v>
                  </c:pt>
                  <c:pt idx="84">
                    <c:v>0410</c:v>
                  </c:pt>
                  <c:pt idx="85">
                    <c:v>0411</c:v>
                  </c:pt>
                  <c:pt idx="86">
                    <c:v>0412</c:v>
                  </c:pt>
                  <c:pt idx="87">
                    <c:v>0413</c:v>
                  </c:pt>
                  <c:pt idx="88">
                    <c:v>0414</c:v>
                  </c:pt>
                  <c:pt idx="89">
                    <c:v>0415</c:v>
                  </c:pt>
                  <c:pt idx="90">
                    <c:v>0416</c:v>
                  </c:pt>
                  <c:pt idx="91">
                    <c:v>0417</c:v>
                  </c:pt>
                  <c:pt idx="92">
                    <c:v>0418</c:v>
                  </c:pt>
                  <c:pt idx="93">
                    <c:v>0419</c:v>
                  </c:pt>
                  <c:pt idx="94">
                    <c:v>0420</c:v>
                  </c:pt>
                  <c:pt idx="95">
                    <c:v>0421</c:v>
                  </c:pt>
                  <c:pt idx="96">
                    <c:v>0422</c:v>
                  </c:pt>
                  <c:pt idx="97">
                    <c:v>0423</c:v>
                  </c:pt>
                  <c:pt idx="98">
                    <c:v>0424</c:v>
                  </c:pt>
                  <c:pt idx="99">
                    <c:v>0425</c:v>
                  </c:pt>
                  <c:pt idx="100">
                    <c:v>0426</c:v>
                  </c:pt>
                  <c:pt idx="101">
                    <c:v>0427</c:v>
                  </c:pt>
                  <c:pt idx="102">
                    <c:v>0428</c:v>
                  </c:pt>
                  <c:pt idx="103">
                    <c:v>0429</c:v>
                  </c:pt>
                  <c:pt idx="104">
                    <c:v>0430</c:v>
                  </c:pt>
                  <c:pt idx="105">
                    <c:v>0431</c:v>
                  </c:pt>
                  <c:pt idx="106">
                    <c:v>0432</c:v>
                  </c:pt>
                  <c:pt idx="107">
                    <c:v>0433</c:v>
                  </c:pt>
                  <c:pt idx="108">
                    <c:v>0434</c:v>
                  </c:pt>
                  <c:pt idx="109">
                    <c:v>0435</c:v>
                  </c:pt>
                  <c:pt idx="110">
                    <c:v>0436</c:v>
                  </c:pt>
                  <c:pt idx="111">
                    <c:v>0437</c:v>
                  </c:pt>
                  <c:pt idx="112">
                    <c:v>0438</c:v>
                  </c:pt>
                  <c:pt idx="113">
                    <c:v>0439</c:v>
                  </c:pt>
                  <c:pt idx="114">
                    <c:v>0440</c:v>
                  </c:pt>
                  <c:pt idx="115">
                    <c:v>0441</c:v>
                  </c:pt>
                  <c:pt idx="116">
                    <c:v>0442</c:v>
                  </c:pt>
                  <c:pt idx="117">
                    <c:v>0443</c:v>
                  </c:pt>
                  <c:pt idx="118">
                    <c:v>0444</c:v>
                  </c:pt>
                  <c:pt idx="119">
                    <c:v>0445</c:v>
                  </c:pt>
                  <c:pt idx="120">
                    <c:v>0446</c:v>
                  </c:pt>
                  <c:pt idx="121">
                    <c:v>0447</c:v>
                  </c:pt>
                  <c:pt idx="122">
                    <c:v>0448</c:v>
                  </c:pt>
                  <c:pt idx="123">
                    <c:v>0449</c:v>
                  </c:pt>
                  <c:pt idx="124">
                    <c:v>0450</c:v>
                  </c:pt>
                  <c:pt idx="125">
                    <c:v>0451</c:v>
                  </c:pt>
                  <c:pt idx="126">
                    <c:v>0452</c:v>
                  </c:pt>
                  <c:pt idx="127">
                    <c:v>0453</c:v>
                  </c:pt>
                  <c:pt idx="128">
                    <c:v>0454</c:v>
                  </c:pt>
                  <c:pt idx="129">
                    <c:v>0455</c:v>
                  </c:pt>
                  <c:pt idx="130">
                    <c:v>0456</c:v>
                  </c:pt>
                  <c:pt idx="131">
                    <c:v>0457</c:v>
                  </c:pt>
                  <c:pt idx="132">
                    <c:v>0458</c:v>
                  </c:pt>
                  <c:pt idx="133">
                    <c:v>0459</c:v>
                  </c:pt>
                  <c:pt idx="134">
                    <c:v>0460</c:v>
                  </c:pt>
                  <c:pt idx="135">
                    <c:v>0461</c:v>
                  </c:pt>
                  <c:pt idx="136">
                    <c:v>0462</c:v>
                  </c:pt>
                  <c:pt idx="137">
                    <c:v>0463</c:v>
                  </c:pt>
                  <c:pt idx="138">
                    <c:v>0464</c:v>
                  </c:pt>
                  <c:pt idx="139">
                    <c:v>0465</c:v>
                  </c:pt>
                </c:lvl>
                <c:lvl>
                  <c:pt idx="1">
                    <c:v>АКТИВА</c:v>
                  </c:pt>
                  <c:pt idx="2">
                    <c:v>А. УПИСАНИ А НЕУПЛАЋЕНИ КАПИТАЛ</c:v>
                  </c:pt>
                  <c:pt idx="3">
                    <c:v>Б.СТАЛНА ИМОВИНА (0003+0010+0019+0024+0034)</c:v>
                  </c:pt>
                  <c:pt idx="4">
                    <c:v>I. НЕМАТЕРИЈАЛНА ИМОВИНА (0004+0005+0006+0007+0008+0009)</c:v>
                  </c:pt>
                  <c:pt idx="5">
                    <c:v>1. Улагања у развој</c:v>
                  </c:pt>
                  <c:pt idx="6">
                    <c:v>2. Концесије, патенти, лиценце, робне и услужне марке, софтвер и остала права</c:v>
                  </c:pt>
                  <c:pt idx="7">
                    <c:v>3. Гудвил</c:v>
                  </c:pt>
                  <c:pt idx="8">
                    <c:v>4. Остала нематеријална имовина</c:v>
                  </c:pt>
                  <c:pt idx="9">
                    <c:v>5. Нематеријална имовина у припреми</c:v>
                  </c:pt>
                  <c:pt idx="10">
                    <c:v>6. Аванси за нематеријалну имовину</c:v>
                  </c:pt>
                  <c:pt idx="11">
                    <c:v>II. НЕКРЕТНИНЕ, ПОСТРОJEЊА И ОПРЕМА (0011 + 0012 + 0013 + 0014 + 0015 + 0016 + 0017 + 0018)</c:v>
                  </c:pt>
                  <c:pt idx="12">
                    <c:v>1. Земљиште</c:v>
                  </c:pt>
                  <c:pt idx="13">
                    <c:v>2. Грађевински објекти</c:v>
                  </c:pt>
                  <c:pt idx="14">
                    <c:v>3. Постројења и опрема</c:v>
                  </c:pt>
                  <c:pt idx="15">
                    <c:v>4. Инвестиционе некретнине</c:v>
                  </c:pt>
                  <c:pt idx="16">
                    <c:v>5. Остале некретнине, постројења и опрема</c:v>
                  </c:pt>
                  <c:pt idx="17">
                    <c:v>6. Некретнине, постројења и опрема у припреми</c:v>
                  </c:pt>
                  <c:pt idx="18">
                    <c:v>7. Улагања на туђим некретнинама, постројењима и опреми</c:v>
                  </c:pt>
                  <c:pt idx="19">
                    <c:v>8. Аванси за некретнине, постројења и опрему</c:v>
                  </c:pt>
                  <c:pt idx="20">
                    <c:v>III. БИОЛОШКА СРЕДСТВА (0020 + 0021 + 0022 + 0023)</c:v>
                  </c:pt>
                  <c:pt idx="21">
                    <c:v>1. Шуме и вишегодишњи засади</c:v>
                  </c:pt>
                  <c:pt idx="22">
                    <c:v>2. Основно стадо</c:v>
                  </c:pt>
                  <c:pt idx="23">
                    <c:v>3. Биолошка средства у припреми</c:v>
                  </c:pt>
                  <c:pt idx="24">
                    <c:v>4. Аванси за биолошка средства</c:v>
                  </c:pt>
                  <c:pt idx="25">
                    <c:v>IV. ДУГОРОЧНИ ФИНАНСИЈСКИ ПЛАСМАНИ 0025 + 0026 + 0027 + 0028 + 0029 + 0030 + 0031 + 0032 + 0033)</c:v>
                  </c:pt>
                  <c:pt idx="26">
                    <c:v>1. Учешћа у капиталу зависних правних лица</c:v>
                  </c:pt>
                  <c:pt idx="27">
                    <c:v>2. Учешћа у капиталу придружених правних лица и заједничким подухватима</c:v>
                  </c:pt>
                  <c:pt idx="28">
                    <c:v>3. Учешћа у капиталу осталих правних лица и друге хартије од вредности расположиве за продају</c:v>
                  </c:pt>
                  <c:pt idx="29">
                    <c:v>4. Дугорочни пласмани матичним и зависним правним лицима</c:v>
                  </c:pt>
                  <c:pt idx="30">
                    <c:v>5. Дугорочни пласмани осталим повезаним правним лицима</c:v>
                  </c:pt>
                  <c:pt idx="31">
                    <c:v>6. Дугорочни пласмани у земљи</c:v>
                  </c:pt>
                  <c:pt idx="32">
                    <c:v>7. Дугорочни пласмани у иностранству</c:v>
                  </c:pt>
                  <c:pt idx="33">
                    <c:v>8. Хартије од вредности које се држе до доспећа</c:v>
                  </c:pt>
                  <c:pt idx="34">
                    <c:v>9. Остали дугорочни финансијски пласмани</c:v>
                  </c:pt>
                  <c:pt idx="35">
                    <c:v>V. ДУГОРОЧНА ПОТРАЖИВАЊА (0035 + 0036 + 0037 + 0038 + 0039 + 0040 + 0041)</c:v>
                  </c:pt>
                  <c:pt idx="36">
                    <c:v>1. Потраживања од матичног и зависних правних лица</c:v>
                  </c:pt>
                  <c:pt idx="37">
                    <c:v>2. Потраживања од осталих повезаних лица</c:v>
                  </c:pt>
                  <c:pt idx="38">
                    <c:v>3. Потраживања по основу продаје на робни кредит</c:v>
                  </c:pt>
                  <c:pt idx="39">
                    <c:v>4. Потраживања за продају по уговорима о финансијском лизингу</c:v>
                  </c:pt>
                  <c:pt idx="40">
                    <c:v>5. Потраживања по основу јемства</c:v>
                  </c:pt>
                  <c:pt idx="41">
                    <c:v>6. Спорна и сумњива потраживања</c:v>
                  </c:pt>
                  <c:pt idx="42">
                    <c:v>7. Остала дугорочна потраживања</c:v>
                  </c:pt>
                  <c:pt idx="43">
                    <c:v>В. ОДЛОЖЕНА ПОРЕСКА СРЕДСТВА</c:v>
                  </c:pt>
                  <c:pt idx="44">
                    <c:v>Г. ОБРТНА ИМОВИНА (0044 + 0051 + 0059 + 0060 + 0061 + 0062 + 0068 + 0069 + 0070)</c:v>
                  </c:pt>
                  <c:pt idx="45">
                    <c:v>I. ЗАЛИХЕ (0045 + 0046 + 0047 + 0048 + 0049 + 0050)</c:v>
                  </c:pt>
                  <c:pt idx="46">
                    <c:v>1. Материјал, резервни делови, алат и ситан инвентар</c:v>
                  </c:pt>
                  <c:pt idx="47">
                    <c:v>2. Недовршена производња и недовршене услуге</c:v>
                  </c:pt>
                  <c:pt idx="48">
                    <c:v>3. Готови производи</c:v>
                  </c:pt>
                  <c:pt idx="49">
                    <c:v>4. Роба</c:v>
                  </c:pt>
                  <c:pt idx="50">
                    <c:v>5. Стална средства намењена продаји</c:v>
                  </c:pt>
                  <c:pt idx="51">
                    <c:v>6. Плаћени аванси за залихе и услуге</c:v>
                  </c:pt>
                  <c:pt idx="52">
                    <c:v>II. ПОТРАЖИВАЊА ПО ОСНОВУ ПРОДАЈЕ (0052 + 0053 + 0054 + 0055 + 0056 + 0057 + 0058)</c:v>
                  </c:pt>
                  <c:pt idx="53">
                    <c:v>1. Купци у земљи – матична и зависна правна лица</c:v>
                  </c:pt>
                  <c:pt idx="54">
                    <c:v>2. Купци у Иностранству – матична и зависна правна лица</c:v>
                  </c:pt>
                  <c:pt idx="55">
                    <c:v>3. Купци у земљи – остала повезана правна лица</c:v>
                  </c:pt>
                  <c:pt idx="56">
                    <c:v>4. Купци у иностранству – остала повезана правна лица</c:v>
                  </c:pt>
                  <c:pt idx="57">
                    <c:v>5. Купци у земљи</c:v>
                  </c:pt>
                  <c:pt idx="58">
                    <c:v>6. Купци у иностранству</c:v>
                  </c:pt>
                  <c:pt idx="59">
                    <c:v>7. Остала потраживања по основу продаје</c:v>
                  </c:pt>
                  <c:pt idx="60">
                    <c:v>III. ПОТРАЖИВАЊА ИЗ СПЕЦИФИЧНИХ ПОСЛОВА</c:v>
                  </c:pt>
                  <c:pt idx="61">
                    <c:v>IV. ДРУГА ПОТРАЖИВАЊА</c:v>
                  </c:pt>
                  <c:pt idx="62">
                    <c:v>V. ФИНАНСИЈСКА СРЕДСТВА КОЈА СЕ ВРЕДНУЈУ ПО ФЕР ВРЕДНОСТИ КРОЗ БИЛАНС УСПЕХА</c:v>
                  </c:pt>
                  <c:pt idx="63">
                    <c:v>VI. КРАТКОРОЧНИ ФИНАНСИЈСКИ ПЛАСМАНИ (0063 + 0064 + 0065 + 0066 + 0067)</c:v>
                  </c:pt>
                  <c:pt idx="64">
                    <c:v>1. Краткорочни кредити и пласмани – матична и зависна правна лица</c:v>
                  </c:pt>
                  <c:pt idx="65">
                    <c:v>2. Краткорочни кредити и пласмани – остала повезана правна лица</c:v>
                  </c:pt>
                  <c:pt idx="66">
                    <c:v>3. Краткорочни кредити и зајмови у земљи</c:v>
                  </c:pt>
                  <c:pt idx="67">
                    <c:v>4. Краткорочни кредити и зајмови у иностранству</c:v>
                  </c:pt>
                  <c:pt idx="68">
                    <c:v>5. Остали краткорочни финансијски пласмани</c:v>
                  </c:pt>
                  <c:pt idx="69">
                    <c:v>VII. ГОТОВИНСКИ ЕКВИВАЛЕНТИ И ГОТОВИНА</c:v>
                  </c:pt>
                  <c:pt idx="70">
                    <c:v>VIII. ПОРЕЗ НА ДОДАТУ ВРЕДНОСТ</c:v>
                  </c:pt>
                  <c:pt idx="71">
                    <c:v>IX. АКТИВНА ВРЕМЕНСКА РАЗГРАНИЧЕЊА</c:v>
                  </c:pt>
                  <c:pt idx="72">
                    <c:v>Д. УКУПНА АКТИВА = ПОСЛОВНА ИМОВИНА (0001 + 0002 + 0042 + 0043)</c:v>
                  </c:pt>
                  <c:pt idx="73">
                    <c:v>Ђ. ВАНБИЛАНСНА АКТИВА</c:v>
                  </c:pt>
                  <c:pt idx="74">
                    <c:v>ПАСИВА</c:v>
                  </c:pt>
                  <c:pt idx="75">
                    <c:v>А. КАПИТАЛ (0402 + 0411 – 0412 + 0413 + 0414 + 0415 – 0416 + 0417 + 0420 – 0421) ≥ 0 = (0071 – 0424 – 0441 – 0442)</c:v>
                  </c:pt>
                  <c:pt idx="76">
                    <c:v>I. ОСНОВНИ КАПИТАЛ (0403 + 0404 + 0405 + 0406 + 0407 + 0408 + 0409 + 0410)</c:v>
                  </c:pt>
                  <c:pt idx="77">
                    <c:v>1. Акцијски капитал</c:v>
                  </c:pt>
                  <c:pt idx="78">
                    <c:v>2. Удели друштава с ограниченом одговорношћу</c:v>
                  </c:pt>
                  <c:pt idx="79">
                    <c:v>3. Улози</c:v>
                  </c:pt>
                  <c:pt idx="80">
                    <c:v>4. Државни капитал</c:v>
                  </c:pt>
                  <c:pt idx="81">
                    <c:v>5. Друштвени капитал</c:v>
                  </c:pt>
                  <c:pt idx="82">
                    <c:v>6. Задружни удели</c:v>
                  </c:pt>
                  <c:pt idx="83">
                    <c:v>7. Емисиона премија</c:v>
                  </c:pt>
                  <c:pt idx="84">
                    <c:v>8. Остали основни капитал</c:v>
                  </c:pt>
                  <c:pt idx="85">
                    <c:v>II. УПИСАНИ А НЕУПЛАЋЕНИ КАПИТАЛ</c:v>
                  </c:pt>
                  <c:pt idx="86">
                    <c:v>III. ОТКУПЉЕНЕ СОПСТВЕНЕ АКЦИЈЕ</c:v>
                  </c:pt>
                  <c:pt idx="87">
                    <c:v>IV. РЕЗЕРВЕ</c:v>
                  </c:pt>
                  <c:pt idx="88">
                    <c:v>V. РЕВАЛОРИЗАЦИОНЕ РЕЗЕРВЕ ПО ОСНОВУ РЕВАЛОРИЗАЦИЈЕ НЕМАТЕРИЈАЛНЕ ИМОВИНЕ, НЕКРЕТНИНА, ПОСТРОЈЕЊА И ОПРЕМЕ</c:v>
                  </c:pt>
                  <c:pt idx="89">
                    <c:v>VI. НЕРЕАЛИЗОВАНИ ДОБИЦИ ПО ОСНОВУ ХАРТИЈА ОД ВРЕДНОСТИ И ДРУГИХ КОМПОНЕНТИ ОСТАЛОГ СВЕОБУХВАТНОГ РЕЗУЛТАТА (потражна салда рачуна групе 33 осим 330)</c:v>
                  </c:pt>
                  <c:pt idx="90">
                    <c:v>VII. НЕРЕАЛИЗОВАНИ ГУБИЦИ ПО ОСНОВУ ХАРТИЈА ОД ВРЕДНОСТИ И ДРУГИХ КОМПОНЕНТИ ОСТАЛОГ СВЕОБУХВАТНОГ РЕЗУЛТАТА (дуговна салда рачуна групе 33 осим 330)</c:v>
                  </c:pt>
                  <c:pt idx="91">
                    <c:v>VIII. НЕРАСПОРЕЂЕНИ ДОБИТАК (0418 + 0419)</c:v>
                  </c:pt>
                  <c:pt idx="92">
                    <c:v>1. Нераспоређени добитак ранијих година</c:v>
                  </c:pt>
                  <c:pt idx="93">
                    <c:v>2. Нераспоређени добитак текуће године</c:v>
                  </c:pt>
                  <c:pt idx="94">
                    <c:v>IX. УЧЕШЋЕ БЕЗ ПРАВА КОНТРОЛЕ</c:v>
                  </c:pt>
                  <c:pt idx="95">
                    <c:v>X. ГУБИТАК (0422 + 0423)</c:v>
                  </c:pt>
                  <c:pt idx="96">
                    <c:v>1. Губитак ранијих година</c:v>
                  </c:pt>
                  <c:pt idx="97">
                    <c:v>2. Губитак текуће године</c:v>
                  </c:pt>
                  <c:pt idx="98">
                    <c:v>Б. ДУГОРОЧНА РЕЗЕРВИСАЊА И ОБАВЕЗЕ (0425 + 0432)</c:v>
                  </c:pt>
                  <c:pt idx="99">
                    <c:v>X. ДУГОРОЧНА РЕЗЕРВИСАЊА (0426 + 0427 + 0428 + 0429 + 0430 + 0431)</c:v>
                  </c:pt>
                  <c:pt idx="100">
                    <c:v>1. Резервисања за трошкове у гарантном року</c:v>
                  </c:pt>
                  <c:pt idx="101">
                    <c:v>2. Резервисања за трошкове обнављања природних богатстава</c:v>
                  </c:pt>
                  <c:pt idx="102">
                    <c:v>3. Резервисања за трошкове реструктурирања</c:v>
                  </c:pt>
                  <c:pt idx="103">
                    <c:v>4. Резервисања за накнаде и друге бенефиције запослених</c:v>
                  </c:pt>
                  <c:pt idx="104">
                    <c:v>5. Резервисања за трошкове судских спорова</c:v>
                  </c:pt>
                  <c:pt idx="105">
                    <c:v>6. Остала дугорочна резервисања</c:v>
                  </c:pt>
                  <c:pt idx="106">
                    <c:v>II. ДУГОРОЧНЕ ОБАВЕЗЕ (0433 + 0434 + 0435 + 0436 + 0437 + 0438 + 0439 + 0440)</c:v>
                  </c:pt>
                  <c:pt idx="107">
                    <c:v>1. Обавезе које се могу конвертовати у капитал</c:v>
                  </c:pt>
                  <c:pt idx="108">
                    <c:v>2. Обавезе према матичним и зависним правним лицима</c:v>
                  </c:pt>
                  <c:pt idx="109">
                    <c:v>3. Обавезе према осталим повезаним правним лицима</c:v>
                  </c:pt>
                  <c:pt idx="110">
                    <c:v>4. Обавезе по емитованим хартијама од вредности у периоду дужем од годину дана</c:v>
                  </c:pt>
                  <c:pt idx="111">
                    <c:v>5. Дугорочни кредити и зајмови у земљи</c:v>
                  </c:pt>
                  <c:pt idx="112">
                    <c:v>6. Дугорочни кредити и зајмови у иностранству</c:v>
                  </c:pt>
                  <c:pt idx="113">
                    <c:v>7. Обавезе по основу финансијског лизинга</c:v>
                  </c:pt>
                  <c:pt idx="114">
                    <c:v>8. Остале дугорочне обавезе</c:v>
                  </c:pt>
                  <c:pt idx="115">
                    <c:v>В. ОДЛОЖЕНЕ ПОРЕСКЕ ОБАВЕЗЕ</c:v>
                  </c:pt>
                  <c:pt idx="116">
                    <c:v>Г. КРАТКОРОЧНЕ ОБАВЕЗЕ (0443 + 0450 + 0451 + 0459 + 0460 + 0461 + 0462)</c:v>
                  </c:pt>
                  <c:pt idx="117">
                    <c:v>I. КРАТКОРОЧНЕ ФИНАНСИЈСКЕ ОБАВЕЗЕ (0444 + 0445 + 0446 + 0447 + 0448 + 0449)</c:v>
                  </c:pt>
                  <c:pt idx="118">
                    <c:v>1. Краткорочни кредити од матичних и зависних правних лица</c:v>
                  </c:pt>
                  <c:pt idx="119">
                    <c:v>2. Краткорочни кредити од осталих повезаних правних лица</c:v>
                  </c:pt>
                  <c:pt idx="120">
                    <c:v>3. Краткорочни кредити и зајмови у земљи</c:v>
                  </c:pt>
                  <c:pt idx="121">
                    <c:v>4. Краткорочни кредити и зајмови у иностранству</c:v>
                  </c:pt>
                  <c:pt idx="122">
                    <c:v>5. Обавезе по основу сталних средстава и средстава обустављеног пословања намењених продаји</c:v>
                  </c:pt>
                  <c:pt idx="123">
                    <c:v>6. Остале краткорочне финансијске обавезе</c:v>
                  </c:pt>
                  <c:pt idx="124">
                    <c:v>II. ПРИМЉЕНИ АВАНСИ, ДЕПОЗИТИ И КАУЦИЈЕ</c:v>
                  </c:pt>
                  <c:pt idx="125">
                    <c:v>III. ОБАВЕЗЕ ИЗ ПОСЛОВАЊА (0452 + 0453 + 0454 + 0455 + 0456 + 0457 + 0458)</c:v>
                  </c:pt>
                  <c:pt idx="126">
                    <c:v>1. Добављачи – матична и зависна правна лица у земљи</c:v>
                  </c:pt>
                  <c:pt idx="127">
                    <c:v>2. Добављачи – матична и зависна правна лица у иностранству</c:v>
                  </c:pt>
                  <c:pt idx="128">
                    <c:v>3. Добављачи – остала повезана правна лица у земљи</c:v>
                  </c:pt>
                  <c:pt idx="129">
                    <c:v>4. Добављачи – остала повезана правна лица у иностранству</c:v>
                  </c:pt>
                  <c:pt idx="130">
                    <c:v>5. Добављачи у земљи</c:v>
                  </c:pt>
                  <c:pt idx="131">
                    <c:v>6. Добављачи у иностранству</c:v>
                  </c:pt>
                  <c:pt idx="132">
                    <c:v>7. Остале обавезе из пословања</c:v>
                  </c:pt>
                  <c:pt idx="133">
                    <c:v>IV. ОСТАЛЕ КРАТКОРОЧНЕ ОБАВЕЗЕ</c:v>
                  </c:pt>
                  <c:pt idx="134">
                    <c:v>V. ОБАВЕЗЕ ПО ОСНОВУ ПОРЕЗА НА ДОДАТУ ВРЕДНОСТ</c:v>
                  </c:pt>
                  <c:pt idx="135">
                    <c:v>VI. ОБАВЕЗЕ ЗА ОСТАЛЕ ПОРЕЗЕ, ДОПРИНОСЕ И ДРУГЕ ДАЖБИНЕ</c:v>
                  </c:pt>
                  <c:pt idx="136">
                    <c:v>VII. ПАСИВНА ВРЕМЕНСКА РАЗГРАНИЧЕЊА</c:v>
                  </c:pt>
                  <c:pt idx="137">
                    <c:v>Д. ГУБИТАК ИЗНАД ВИСИНЕ КАПИТАЛА (0412 + 0416 + 0421 – 0420 – 0417 – 0415 – 0414 – 0413 – 0411 – 0402) ≥ 0 = (0441 + 0424 + 0442 – 0071) ≥ 0</c:v>
                  </c:pt>
                  <c:pt idx="138">
                    <c:v>Ђ. УКУПНА ПАСИВА (0424 + 0442 + 0441 + 0401 – 0463) ≥ 0</c:v>
                  </c:pt>
                  <c:pt idx="139">
                    <c:v>Е. ВАНБИЛАНСНА ПАСИВА</c:v>
                  </c:pt>
                </c:lvl>
                <c:lvl>
                  <c:pt idx="2">
                    <c:v>0</c:v>
                  </c:pt>
                  <c:pt idx="4">
                    <c:v>1</c:v>
                  </c:pt>
                  <c:pt idx="5">
                    <c:v>010 и део 019</c:v>
                  </c:pt>
                  <c:pt idx="6">
                    <c:v>011, 012 и део 019</c:v>
                  </c:pt>
                  <c:pt idx="7">
                    <c:v>013 и део 019</c:v>
                  </c:pt>
                  <c:pt idx="8">
                    <c:v>014 и део 019</c:v>
                  </c:pt>
                  <c:pt idx="9">
                    <c:v>015 и део 019</c:v>
                  </c:pt>
                  <c:pt idx="10">
                    <c:v>016 и део 019</c:v>
                  </c:pt>
                  <c:pt idx="11">
                    <c:v>2</c:v>
                  </c:pt>
                  <c:pt idx="12">
                    <c:v>020, 021 и део 029</c:v>
                  </c:pt>
                  <c:pt idx="13">
                    <c:v>022 и део 029</c:v>
                  </c:pt>
                  <c:pt idx="14">
                    <c:v>023 и део 029</c:v>
                  </c:pt>
                  <c:pt idx="15">
                    <c:v>024 и део 029</c:v>
                  </c:pt>
                  <c:pt idx="16">
                    <c:v>025 и део 029</c:v>
                  </c:pt>
                  <c:pt idx="17">
                    <c:v>026 и део 029</c:v>
                  </c:pt>
                  <c:pt idx="18">
                    <c:v>027 и део 029</c:v>
                  </c:pt>
                  <c:pt idx="19">
                    <c:v>028 и део 029</c:v>
                  </c:pt>
                  <c:pt idx="20">
                    <c:v>3</c:v>
                  </c:pt>
                  <c:pt idx="21">
                    <c:v>030, 031 и део 039</c:v>
                  </c:pt>
                  <c:pt idx="22">
                    <c:v>032 и део 039</c:v>
                  </c:pt>
                  <c:pt idx="23">
                    <c:v>037 и део 039</c:v>
                  </c:pt>
                  <c:pt idx="24">
                    <c:v>038 и део 039</c:v>
                  </c:pt>
                  <c:pt idx="25">
                    <c:v>04. осим 047</c:v>
                  </c:pt>
                  <c:pt idx="26">
                    <c:v>040 и део 049</c:v>
                  </c:pt>
                  <c:pt idx="27">
                    <c:v>041 и део 049</c:v>
                  </c:pt>
                  <c:pt idx="28">
                    <c:v>042 и део 049</c:v>
                  </c:pt>
                  <c:pt idx="29">
                    <c:v>део 043, део 044 и део 049</c:v>
                  </c:pt>
                  <c:pt idx="30">
                    <c:v>део 043, део 044 и део 049</c:v>
                  </c:pt>
                  <c:pt idx="31">
                    <c:v>део 045 и део 049</c:v>
                  </c:pt>
                  <c:pt idx="32">
                    <c:v>део 045 и део 049</c:v>
                  </c:pt>
                  <c:pt idx="33">
                    <c:v>046 и део 049</c:v>
                  </c:pt>
                  <c:pt idx="34">
                    <c:v>048 и део 049</c:v>
                  </c:pt>
                  <c:pt idx="35">
                    <c:v>5</c:v>
                  </c:pt>
                  <c:pt idx="36">
                    <c:v>050 и део 059</c:v>
                  </c:pt>
                  <c:pt idx="37">
                    <c:v>051 и део 059</c:v>
                  </c:pt>
                  <c:pt idx="38">
                    <c:v>052 и део 059</c:v>
                  </c:pt>
                  <c:pt idx="39">
                    <c:v>053 и део 059</c:v>
                  </c:pt>
                  <c:pt idx="40">
                    <c:v>054 и део 059</c:v>
                  </c:pt>
                  <c:pt idx="41">
                    <c:v>055 и део 059</c:v>
                  </c:pt>
                  <c:pt idx="42">
                    <c:v>056 и део 059</c:v>
                  </c:pt>
                  <c:pt idx="43">
                    <c:v>288</c:v>
                  </c:pt>
                  <c:pt idx="45">
                    <c:v>Класа 1</c:v>
                  </c:pt>
                  <c:pt idx="46">
                    <c:v>10</c:v>
                  </c:pt>
                  <c:pt idx="47">
                    <c:v>11</c:v>
                  </c:pt>
                  <c:pt idx="48">
                    <c:v>12</c:v>
                  </c:pt>
                  <c:pt idx="49">
                    <c:v>13</c:v>
                  </c:pt>
                  <c:pt idx="50">
                    <c:v>14</c:v>
                  </c:pt>
                  <c:pt idx="51">
                    <c:v>15</c:v>
                  </c:pt>
                  <c:pt idx="53">
                    <c:v>200 и део 209</c:v>
                  </c:pt>
                  <c:pt idx="54">
                    <c:v>201 и део 209</c:v>
                  </c:pt>
                  <c:pt idx="55">
                    <c:v>202 и део 209</c:v>
                  </c:pt>
                  <c:pt idx="56">
                    <c:v>203 и део 209</c:v>
                  </c:pt>
                  <c:pt idx="57">
                    <c:v>204 и део 209</c:v>
                  </c:pt>
                  <c:pt idx="58">
                    <c:v>205 и део 209</c:v>
                  </c:pt>
                  <c:pt idx="59">
                    <c:v>206 и део 209</c:v>
                  </c:pt>
                  <c:pt idx="60">
                    <c:v>21</c:v>
                  </c:pt>
                  <c:pt idx="61">
                    <c:v>22</c:v>
                  </c:pt>
                  <c:pt idx="62">
                    <c:v>236</c:v>
                  </c:pt>
                  <c:pt idx="63">
                    <c:v>23 осим 236 и 237</c:v>
                  </c:pt>
                  <c:pt idx="64">
                    <c:v>230 и део 239</c:v>
                  </c:pt>
                  <c:pt idx="65">
                    <c:v>231 и део 239</c:v>
                  </c:pt>
                  <c:pt idx="66">
                    <c:v>232 и део 239</c:v>
                  </c:pt>
                  <c:pt idx="67">
                    <c:v>233 и део 239</c:v>
                  </c:pt>
                  <c:pt idx="68">
                    <c:v>234, 235, 238 и део 239</c:v>
                  </c:pt>
                  <c:pt idx="69">
                    <c:v>24</c:v>
                  </c:pt>
                  <c:pt idx="70">
                    <c:v>27</c:v>
                  </c:pt>
                  <c:pt idx="71">
                    <c:v>28 осим 288</c:v>
                  </c:pt>
                  <c:pt idx="73">
                    <c:v>88</c:v>
                  </c:pt>
                  <c:pt idx="76">
                    <c:v>30</c:v>
                  </c:pt>
                  <c:pt idx="77">
                    <c:v>300</c:v>
                  </c:pt>
                  <c:pt idx="78">
                    <c:v>301</c:v>
                  </c:pt>
                  <c:pt idx="79">
                    <c:v>302</c:v>
                  </c:pt>
                  <c:pt idx="80">
                    <c:v>303</c:v>
                  </c:pt>
                  <c:pt idx="81">
                    <c:v>304</c:v>
                  </c:pt>
                  <c:pt idx="82">
                    <c:v>305</c:v>
                  </c:pt>
                  <c:pt idx="83">
                    <c:v>306</c:v>
                  </c:pt>
                  <c:pt idx="84">
                    <c:v>309</c:v>
                  </c:pt>
                  <c:pt idx="85">
                    <c:v>31</c:v>
                  </c:pt>
                  <c:pt idx="86">
                    <c:v>047 и 237</c:v>
                  </c:pt>
                  <c:pt idx="87">
                    <c:v>32</c:v>
                  </c:pt>
                  <c:pt idx="88">
                    <c:v>330</c:v>
                  </c:pt>
                  <c:pt idx="89">
                    <c:v>33 осим 330</c:v>
                  </c:pt>
                  <c:pt idx="90">
                    <c:v>33 осим 330</c:v>
                  </c:pt>
                  <c:pt idx="91">
                    <c:v>34</c:v>
                  </c:pt>
                  <c:pt idx="92">
                    <c:v>340</c:v>
                  </c:pt>
                  <c:pt idx="93">
                    <c:v>341</c:v>
                  </c:pt>
                  <c:pt idx="95">
                    <c:v>35</c:v>
                  </c:pt>
                  <c:pt idx="96">
                    <c:v>350</c:v>
                  </c:pt>
                  <c:pt idx="97">
                    <c:v>351</c:v>
                  </c:pt>
                  <c:pt idx="99">
                    <c:v>40</c:v>
                  </c:pt>
                  <c:pt idx="100">
                    <c:v>400</c:v>
                  </c:pt>
                  <c:pt idx="101">
                    <c:v>401</c:v>
                  </c:pt>
                  <c:pt idx="102">
                    <c:v>403</c:v>
                  </c:pt>
                  <c:pt idx="103">
                    <c:v>404</c:v>
                  </c:pt>
                  <c:pt idx="104">
                    <c:v>405</c:v>
                  </c:pt>
                  <c:pt idx="105">
                    <c:v>402 и 409</c:v>
                  </c:pt>
                  <c:pt idx="106">
                    <c:v>41</c:v>
                  </c:pt>
                  <c:pt idx="107">
                    <c:v>410</c:v>
                  </c:pt>
                  <c:pt idx="108">
                    <c:v>411</c:v>
                  </c:pt>
                  <c:pt idx="109">
                    <c:v>412</c:v>
                  </c:pt>
                  <c:pt idx="110">
                    <c:v>413</c:v>
                  </c:pt>
                  <c:pt idx="111">
                    <c:v>414</c:v>
                  </c:pt>
                  <c:pt idx="112">
                    <c:v>415</c:v>
                  </c:pt>
                  <c:pt idx="113">
                    <c:v>416</c:v>
                  </c:pt>
                  <c:pt idx="114">
                    <c:v>419</c:v>
                  </c:pt>
                  <c:pt idx="115">
                    <c:v>498</c:v>
                  </c:pt>
                  <c:pt idx="116">
                    <c:v>42 до 49 (осим 498)</c:v>
                  </c:pt>
                  <c:pt idx="117">
                    <c:v>42</c:v>
                  </c:pt>
                  <c:pt idx="118">
                    <c:v>420</c:v>
                  </c:pt>
                  <c:pt idx="119">
                    <c:v>421</c:v>
                  </c:pt>
                  <c:pt idx="120">
                    <c:v>422</c:v>
                  </c:pt>
                  <c:pt idx="121">
                    <c:v>423</c:v>
                  </c:pt>
                  <c:pt idx="122">
                    <c:v>427</c:v>
                  </c:pt>
                  <c:pt idx="123">
                    <c:v>424, 425, 426 и 429</c:v>
                  </c:pt>
                  <c:pt idx="124">
                    <c:v>430</c:v>
                  </c:pt>
                  <c:pt idx="125">
                    <c:v>43 осим 430</c:v>
                  </c:pt>
                  <c:pt idx="126">
                    <c:v>431</c:v>
                  </c:pt>
                  <c:pt idx="127">
                    <c:v>432</c:v>
                  </c:pt>
                  <c:pt idx="128">
                    <c:v>433</c:v>
                  </c:pt>
                  <c:pt idx="129">
                    <c:v>434</c:v>
                  </c:pt>
                  <c:pt idx="130">
                    <c:v>435</c:v>
                  </c:pt>
                  <c:pt idx="131">
                    <c:v>436</c:v>
                  </c:pt>
                  <c:pt idx="132">
                    <c:v>439</c:v>
                  </c:pt>
                  <c:pt idx="133">
                    <c:v>44, 45 и 46</c:v>
                  </c:pt>
                  <c:pt idx="134">
                    <c:v>47</c:v>
                  </c:pt>
                  <c:pt idx="135">
                    <c:v>48</c:v>
                  </c:pt>
                  <c:pt idx="136">
                    <c:v>49 осим 498</c:v>
                  </c:pt>
                  <c:pt idx="139">
                    <c:v>89</c:v>
                  </c:pt>
                </c:lvl>
              </c:multiLvlStrCache>
            </c:multiLvlStrRef>
          </c:cat>
          <c:val>
            <c:numRef>
              <c:f>'Биланс стања'!$G$8:$G$147</c:f>
              <c:numCache>
                <c:formatCode>#,##0</c:formatCode>
                <c:ptCount val="140"/>
                <c:pt idx="0">
                  <c:v>0</c:v>
                </c:pt>
                <c:pt idx="3">
                  <c:v>52342</c:v>
                </c:pt>
                <c:pt idx="4">
                  <c:v>8974</c:v>
                </c:pt>
                <c:pt idx="6">
                  <c:v>8974</c:v>
                </c:pt>
                <c:pt idx="11">
                  <c:v>43368</c:v>
                </c:pt>
                <c:pt idx="13">
                  <c:v>2731</c:v>
                </c:pt>
                <c:pt idx="14">
                  <c:v>40637</c:v>
                </c:pt>
                <c:pt idx="20">
                  <c:v>0</c:v>
                </c:pt>
                <c:pt idx="25">
                  <c:v>0</c:v>
                </c:pt>
                <c:pt idx="35">
                  <c:v>0</c:v>
                </c:pt>
                <c:pt idx="44">
                  <c:v>13556</c:v>
                </c:pt>
                <c:pt idx="45">
                  <c:v>868</c:v>
                </c:pt>
                <c:pt idx="46">
                  <c:v>589</c:v>
                </c:pt>
                <c:pt idx="49">
                  <c:v>279</c:v>
                </c:pt>
                <c:pt idx="52">
                  <c:v>9059</c:v>
                </c:pt>
                <c:pt idx="57">
                  <c:v>9059</c:v>
                </c:pt>
                <c:pt idx="59">
                  <c:v>0</c:v>
                </c:pt>
                <c:pt idx="60">
                  <c:v>622</c:v>
                </c:pt>
                <c:pt idx="61">
                  <c:v>734</c:v>
                </c:pt>
                <c:pt idx="63">
                  <c:v>0</c:v>
                </c:pt>
                <c:pt idx="69">
                  <c:v>2273</c:v>
                </c:pt>
                <c:pt idx="71">
                  <c:v>0</c:v>
                </c:pt>
                <c:pt idx="72">
                  <c:v>65898</c:v>
                </c:pt>
                <c:pt idx="73">
                  <c:v>65942</c:v>
                </c:pt>
                <c:pt idx="75">
                  <c:v>19426</c:v>
                </c:pt>
                <c:pt idx="76">
                  <c:v>36520</c:v>
                </c:pt>
                <c:pt idx="78">
                  <c:v>36520</c:v>
                </c:pt>
                <c:pt idx="91">
                  <c:v>5060</c:v>
                </c:pt>
                <c:pt idx="92">
                  <c:v>3425</c:v>
                </c:pt>
                <c:pt idx="93">
                  <c:v>1635</c:v>
                </c:pt>
                <c:pt idx="95">
                  <c:v>22155</c:v>
                </c:pt>
                <c:pt idx="96">
                  <c:v>22155</c:v>
                </c:pt>
                <c:pt idx="97">
                  <c:v>0</c:v>
                </c:pt>
                <c:pt idx="98">
                  <c:v>27600</c:v>
                </c:pt>
                <c:pt idx="99">
                  <c:v>0</c:v>
                </c:pt>
                <c:pt idx="106">
                  <c:v>27600</c:v>
                </c:pt>
                <c:pt idx="113">
                  <c:v>27600</c:v>
                </c:pt>
                <c:pt idx="116">
                  <c:v>18872</c:v>
                </c:pt>
                <c:pt idx="117">
                  <c:v>6407</c:v>
                </c:pt>
                <c:pt idx="123">
                  <c:v>6407</c:v>
                </c:pt>
                <c:pt idx="125">
                  <c:v>8160</c:v>
                </c:pt>
                <c:pt idx="130">
                  <c:v>3663</c:v>
                </c:pt>
                <c:pt idx="131">
                  <c:v>4497</c:v>
                </c:pt>
                <c:pt idx="133">
                  <c:v>2977</c:v>
                </c:pt>
                <c:pt idx="135">
                  <c:v>726</c:v>
                </c:pt>
                <c:pt idx="136">
                  <c:v>602</c:v>
                </c:pt>
                <c:pt idx="138">
                  <c:v>65898</c:v>
                </c:pt>
                <c:pt idx="139">
                  <c:v>65942</c:v>
                </c:pt>
              </c:numCache>
            </c:numRef>
          </c:val>
        </c:ser>
        <c:ser>
          <c:idx val="3"/>
          <c:order val="3"/>
          <c:tx>
            <c:strRef>
              <c:f>'Биланс стања'!$H$5:$H$7</c:f>
              <c:strCache>
                <c:ptCount val="1"/>
                <c:pt idx="0">
                  <c:v>БИЛАНС СТАЊА  на дан 30.06.2019 30.06.2019.</c:v>
                </c:pt>
              </c:strCache>
            </c:strRef>
          </c:tx>
          <c:cat>
            <c:multiLvlStrRef>
              <c:f>'Биланс стања'!$B$8:$D$147</c:f>
              <c:multiLvlStrCache>
                <c:ptCount val="140"/>
                <c:lvl>
                  <c:pt idx="2">
                    <c:v>001</c:v>
                  </c:pt>
                  <c:pt idx="3">
                    <c:v>002</c:v>
                  </c:pt>
                  <c:pt idx="4">
                    <c:v>003</c:v>
                  </c:pt>
                  <c:pt idx="5">
                    <c:v>004</c:v>
                  </c:pt>
                  <c:pt idx="6">
                    <c:v>005</c:v>
                  </c:pt>
                  <c:pt idx="7">
                    <c:v>006</c:v>
                  </c:pt>
                  <c:pt idx="8">
                    <c:v>007</c:v>
                  </c:pt>
                  <c:pt idx="9">
                    <c:v>008</c:v>
                  </c:pt>
                  <c:pt idx="10">
                    <c:v>009</c:v>
                  </c:pt>
                  <c:pt idx="11">
                    <c:v>010</c:v>
                  </c:pt>
                  <c:pt idx="12">
                    <c:v>011</c:v>
                  </c:pt>
                  <c:pt idx="13">
                    <c:v>012</c:v>
                  </c:pt>
                  <c:pt idx="14">
                    <c:v>013</c:v>
                  </c:pt>
                  <c:pt idx="15">
                    <c:v>014</c:v>
                  </c:pt>
                  <c:pt idx="16">
                    <c:v>015</c:v>
                  </c:pt>
                  <c:pt idx="17">
                    <c:v>016</c:v>
                  </c:pt>
                  <c:pt idx="18">
                    <c:v>017</c:v>
                  </c:pt>
                  <c:pt idx="19">
                    <c:v>018</c:v>
                  </c:pt>
                  <c:pt idx="20">
                    <c:v>019</c:v>
                  </c:pt>
                  <c:pt idx="21">
                    <c:v>020</c:v>
                  </c:pt>
                  <c:pt idx="22">
                    <c:v>021</c:v>
                  </c:pt>
                  <c:pt idx="23">
                    <c:v>022</c:v>
                  </c:pt>
                  <c:pt idx="24">
                    <c:v>023</c:v>
                  </c:pt>
                  <c:pt idx="25">
                    <c:v>024</c:v>
                  </c:pt>
                  <c:pt idx="26">
                    <c:v>025</c:v>
                  </c:pt>
                  <c:pt idx="27">
                    <c:v>026</c:v>
                  </c:pt>
                  <c:pt idx="28">
                    <c:v>027</c:v>
                  </c:pt>
                  <c:pt idx="29">
                    <c:v>028</c:v>
                  </c:pt>
                  <c:pt idx="30">
                    <c:v>029</c:v>
                  </c:pt>
                  <c:pt idx="31">
                    <c:v>030</c:v>
                  </c:pt>
                  <c:pt idx="32">
                    <c:v>031</c:v>
                  </c:pt>
                  <c:pt idx="33">
                    <c:v>032</c:v>
                  </c:pt>
                  <c:pt idx="34">
                    <c:v>033</c:v>
                  </c:pt>
                  <c:pt idx="35">
                    <c:v>034</c:v>
                  </c:pt>
                  <c:pt idx="36">
                    <c:v>035</c:v>
                  </c:pt>
                  <c:pt idx="37">
                    <c:v>036</c:v>
                  </c:pt>
                  <c:pt idx="38">
                    <c:v>037</c:v>
                  </c:pt>
                  <c:pt idx="39">
                    <c:v>038</c:v>
                  </c:pt>
                  <c:pt idx="40">
                    <c:v>039</c:v>
                  </c:pt>
                  <c:pt idx="41">
                    <c:v>040</c:v>
                  </c:pt>
                  <c:pt idx="42">
                    <c:v>041</c:v>
                  </c:pt>
                  <c:pt idx="43">
                    <c:v>042</c:v>
                  </c:pt>
                  <c:pt idx="44">
                    <c:v>043</c:v>
                  </c:pt>
                  <c:pt idx="45">
                    <c:v>044</c:v>
                  </c:pt>
                  <c:pt idx="46">
                    <c:v>045</c:v>
                  </c:pt>
                  <c:pt idx="47">
                    <c:v>046</c:v>
                  </c:pt>
                  <c:pt idx="48">
                    <c:v>047</c:v>
                  </c:pt>
                  <c:pt idx="49">
                    <c:v>048</c:v>
                  </c:pt>
                  <c:pt idx="50">
                    <c:v>049</c:v>
                  </c:pt>
                  <c:pt idx="51">
                    <c:v>050</c:v>
                  </c:pt>
                  <c:pt idx="52">
                    <c:v>051</c:v>
                  </c:pt>
                  <c:pt idx="53">
                    <c:v>052</c:v>
                  </c:pt>
                  <c:pt idx="54">
                    <c:v>053</c:v>
                  </c:pt>
                  <c:pt idx="55">
                    <c:v>054</c:v>
                  </c:pt>
                  <c:pt idx="56">
                    <c:v>055</c:v>
                  </c:pt>
                  <c:pt idx="57">
                    <c:v>056</c:v>
                  </c:pt>
                  <c:pt idx="58">
                    <c:v>057</c:v>
                  </c:pt>
                  <c:pt idx="59">
                    <c:v>058</c:v>
                  </c:pt>
                  <c:pt idx="60">
                    <c:v>059</c:v>
                  </c:pt>
                  <c:pt idx="61">
                    <c:v>060</c:v>
                  </c:pt>
                  <c:pt idx="62">
                    <c:v>061</c:v>
                  </c:pt>
                  <c:pt idx="63">
                    <c:v>062</c:v>
                  </c:pt>
                  <c:pt idx="64">
                    <c:v>063</c:v>
                  </c:pt>
                  <c:pt idx="65">
                    <c:v>064</c:v>
                  </c:pt>
                  <c:pt idx="66">
                    <c:v>065</c:v>
                  </c:pt>
                  <c:pt idx="67">
                    <c:v>066</c:v>
                  </c:pt>
                  <c:pt idx="68">
                    <c:v>067</c:v>
                  </c:pt>
                  <c:pt idx="69">
                    <c:v>068</c:v>
                  </c:pt>
                  <c:pt idx="70">
                    <c:v>069</c:v>
                  </c:pt>
                  <c:pt idx="71">
                    <c:v>070</c:v>
                  </c:pt>
                  <c:pt idx="72">
                    <c:v>071</c:v>
                  </c:pt>
                  <c:pt idx="73">
                    <c:v>072</c:v>
                  </c:pt>
                  <c:pt idx="75">
                    <c:v>0401</c:v>
                  </c:pt>
                  <c:pt idx="76">
                    <c:v>0402</c:v>
                  </c:pt>
                  <c:pt idx="77">
                    <c:v>0403</c:v>
                  </c:pt>
                  <c:pt idx="78">
                    <c:v>0404</c:v>
                  </c:pt>
                  <c:pt idx="79">
                    <c:v>0405</c:v>
                  </c:pt>
                  <c:pt idx="80">
                    <c:v>0406</c:v>
                  </c:pt>
                  <c:pt idx="81">
                    <c:v>0407</c:v>
                  </c:pt>
                  <c:pt idx="82">
                    <c:v>0408</c:v>
                  </c:pt>
                  <c:pt idx="83">
                    <c:v>0409</c:v>
                  </c:pt>
                  <c:pt idx="84">
                    <c:v>0410</c:v>
                  </c:pt>
                  <c:pt idx="85">
                    <c:v>0411</c:v>
                  </c:pt>
                  <c:pt idx="86">
                    <c:v>0412</c:v>
                  </c:pt>
                  <c:pt idx="87">
                    <c:v>0413</c:v>
                  </c:pt>
                  <c:pt idx="88">
                    <c:v>0414</c:v>
                  </c:pt>
                  <c:pt idx="89">
                    <c:v>0415</c:v>
                  </c:pt>
                  <c:pt idx="90">
                    <c:v>0416</c:v>
                  </c:pt>
                  <c:pt idx="91">
                    <c:v>0417</c:v>
                  </c:pt>
                  <c:pt idx="92">
                    <c:v>0418</c:v>
                  </c:pt>
                  <c:pt idx="93">
                    <c:v>0419</c:v>
                  </c:pt>
                  <c:pt idx="94">
                    <c:v>0420</c:v>
                  </c:pt>
                  <c:pt idx="95">
                    <c:v>0421</c:v>
                  </c:pt>
                  <c:pt idx="96">
                    <c:v>0422</c:v>
                  </c:pt>
                  <c:pt idx="97">
                    <c:v>0423</c:v>
                  </c:pt>
                  <c:pt idx="98">
                    <c:v>0424</c:v>
                  </c:pt>
                  <c:pt idx="99">
                    <c:v>0425</c:v>
                  </c:pt>
                  <c:pt idx="100">
                    <c:v>0426</c:v>
                  </c:pt>
                  <c:pt idx="101">
                    <c:v>0427</c:v>
                  </c:pt>
                  <c:pt idx="102">
                    <c:v>0428</c:v>
                  </c:pt>
                  <c:pt idx="103">
                    <c:v>0429</c:v>
                  </c:pt>
                  <c:pt idx="104">
                    <c:v>0430</c:v>
                  </c:pt>
                  <c:pt idx="105">
                    <c:v>0431</c:v>
                  </c:pt>
                  <c:pt idx="106">
                    <c:v>0432</c:v>
                  </c:pt>
                  <c:pt idx="107">
                    <c:v>0433</c:v>
                  </c:pt>
                  <c:pt idx="108">
                    <c:v>0434</c:v>
                  </c:pt>
                  <c:pt idx="109">
                    <c:v>0435</c:v>
                  </c:pt>
                  <c:pt idx="110">
                    <c:v>0436</c:v>
                  </c:pt>
                  <c:pt idx="111">
                    <c:v>0437</c:v>
                  </c:pt>
                  <c:pt idx="112">
                    <c:v>0438</c:v>
                  </c:pt>
                  <c:pt idx="113">
                    <c:v>0439</c:v>
                  </c:pt>
                  <c:pt idx="114">
                    <c:v>0440</c:v>
                  </c:pt>
                  <c:pt idx="115">
                    <c:v>0441</c:v>
                  </c:pt>
                  <c:pt idx="116">
                    <c:v>0442</c:v>
                  </c:pt>
                  <c:pt idx="117">
                    <c:v>0443</c:v>
                  </c:pt>
                  <c:pt idx="118">
                    <c:v>0444</c:v>
                  </c:pt>
                  <c:pt idx="119">
                    <c:v>0445</c:v>
                  </c:pt>
                  <c:pt idx="120">
                    <c:v>0446</c:v>
                  </c:pt>
                  <c:pt idx="121">
                    <c:v>0447</c:v>
                  </c:pt>
                  <c:pt idx="122">
                    <c:v>0448</c:v>
                  </c:pt>
                  <c:pt idx="123">
                    <c:v>0449</c:v>
                  </c:pt>
                  <c:pt idx="124">
                    <c:v>0450</c:v>
                  </c:pt>
                  <c:pt idx="125">
                    <c:v>0451</c:v>
                  </c:pt>
                  <c:pt idx="126">
                    <c:v>0452</c:v>
                  </c:pt>
                  <c:pt idx="127">
                    <c:v>0453</c:v>
                  </c:pt>
                  <c:pt idx="128">
                    <c:v>0454</c:v>
                  </c:pt>
                  <c:pt idx="129">
                    <c:v>0455</c:v>
                  </c:pt>
                  <c:pt idx="130">
                    <c:v>0456</c:v>
                  </c:pt>
                  <c:pt idx="131">
                    <c:v>0457</c:v>
                  </c:pt>
                  <c:pt idx="132">
                    <c:v>0458</c:v>
                  </c:pt>
                  <c:pt idx="133">
                    <c:v>0459</c:v>
                  </c:pt>
                  <c:pt idx="134">
                    <c:v>0460</c:v>
                  </c:pt>
                  <c:pt idx="135">
                    <c:v>0461</c:v>
                  </c:pt>
                  <c:pt idx="136">
                    <c:v>0462</c:v>
                  </c:pt>
                  <c:pt idx="137">
                    <c:v>0463</c:v>
                  </c:pt>
                  <c:pt idx="138">
                    <c:v>0464</c:v>
                  </c:pt>
                  <c:pt idx="139">
                    <c:v>0465</c:v>
                  </c:pt>
                </c:lvl>
                <c:lvl>
                  <c:pt idx="1">
                    <c:v>АКТИВА</c:v>
                  </c:pt>
                  <c:pt idx="2">
                    <c:v>А. УПИСАНИ А НЕУПЛАЋЕНИ КАПИТАЛ</c:v>
                  </c:pt>
                  <c:pt idx="3">
                    <c:v>Б.СТАЛНА ИМОВИНА (0003+0010+0019+0024+0034)</c:v>
                  </c:pt>
                  <c:pt idx="4">
                    <c:v>I. НЕМАТЕРИЈАЛНА ИМОВИНА (0004+0005+0006+0007+0008+0009)</c:v>
                  </c:pt>
                  <c:pt idx="5">
                    <c:v>1. Улагања у развој</c:v>
                  </c:pt>
                  <c:pt idx="6">
                    <c:v>2. Концесије, патенти, лиценце, робне и услужне марке, софтвер и остала права</c:v>
                  </c:pt>
                  <c:pt idx="7">
                    <c:v>3. Гудвил</c:v>
                  </c:pt>
                  <c:pt idx="8">
                    <c:v>4. Остала нематеријална имовина</c:v>
                  </c:pt>
                  <c:pt idx="9">
                    <c:v>5. Нематеријална имовина у припреми</c:v>
                  </c:pt>
                  <c:pt idx="10">
                    <c:v>6. Аванси за нематеријалну имовину</c:v>
                  </c:pt>
                  <c:pt idx="11">
                    <c:v>II. НЕКРЕТНИНЕ, ПОСТРОJEЊА И ОПРЕМА (0011 + 0012 + 0013 + 0014 + 0015 + 0016 + 0017 + 0018)</c:v>
                  </c:pt>
                  <c:pt idx="12">
                    <c:v>1. Земљиште</c:v>
                  </c:pt>
                  <c:pt idx="13">
                    <c:v>2. Грађевински објекти</c:v>
                  </c:pt>
                  <c:pt idx="14">
                    <c:v>3. Постројења и опрема</c:v>
                  </c:pt>
                  <c:pt idx="15">
                    <c:v>4. Инвестиционе некретнине</c:v>
                  </c:pt>
                  <c:pt idx="16">
                    <c:v>5. Остале некретнине, постројења и опрема</c:v>
                  </c:pt>
                  <c:pt idx="17">
                    <c:v>6. Некретнине, постројења и опрема у припреми</c:v>
                  </c:pt>
                  <c:pt idx="18">
                    <c:v>7. Улагања на туђим некретнинама, постројењима и опреми</c:v>
                  </c:pt>
                  <c:pt idx="19">
                    <c:v>8. Аванси за некретнине, постројења и опрему</c:v>
                  </c:pt>
                  <c:pt idx="20">
                    <c:v>III. БИОЛОШКА СРЕДСТВА (0020 + 0021 + 0022 + 0023)</c:v>
                  </c:pt>
                  <c:pt idx="21">
                    <c:v>1. Шуме и вишегодишњи засади</c:v>
                  </c:pt>
                  <c:pt idx="22">
                    <c:v>2. Основно стадо</c:v>
                  </c:pt>
                  <c:pt idx="23">
                    <c:v>3. Биолошка средства у припреми</c:v>
                  </c:pt>
                  <c:pt idx="24">
                    <c:v>4. Аванси за биолошка средства</c:v>
                  </c:pt>
                  <c:pt idx="25">
                    <c:v>IV. ДУГОРОЧНИ ФИНАНСИЈСКИ ПЛАСМАНИ 0025 + 0026 + 0027 + 0028 + 0029 + 0030 + 0031 + 0032 + 0033)</c:v>
                  </c:pt>
                  <c:pt idx="26">
                    <c:v>1. Учешћа у капиталу зависних правних лица</c:v>
                  </c:pt>
                  <c:pt idx="27">
                    <c:v>2. Учешћа у капиталу придружених правних лица и заједничким подухватима</c:v>
                  </c:pt>
                  <c:pt idx="28">
                    <c:v>3. Учешћа у капиталу осталих правних лица и друге хартије од вредности расположиве за продају</c:v>
                  </c:pt>
                  <c:pt idx="29">
                    <c:v>4. Дугорочни пласмани матичним и зависним правним лицима</c:v>
                  </c:pt>
                  <c:pt idx="30">
                    <c:v>5. Дугорочни пласмани осталим повезаним правним лицима</c:v>
                  </c:pt>
                  <c:pt idx="31">
                    <c:v>6. Дугорочни пласмани у земљи</c:v>
                  </c:pt>
                  <c:pt idx="32">
                    <c:v>7. Дугорочни пласмани у иностранству</c:v>
                  </c:pt>
                  <c:pt idx="33">
                    <c:v>8. Хартије од вредности које се држе до доспећа</c:v>
                  </c:pt>
                  <c:pt idx="34">
                    <c:v>9. Остали дугорочни финансијски пласмани</c:v>
                  </c:pt>
                  <c:pt idx="35">
                    <c:v>V. ДУГОРОЧНА ПОТРАЖИВАЊА (0035 + 0036 + 0037 + 0038 + 0039 + 0040 + 0041)</c:v>
                  </c:pt>
                  <c:pt idx="36">
                    <c:v>1. Потраживања од матичног и зависних правних лица</c:v>
                  </c:pt>
                  <c:pt idx="37">
                    <c:v>2. Потраживања од осталих повезаних лица</c:v>
                  </c:pt>
                  <c:pt idx="38">
                    <c:v>3. Потраживања по основу продаје на робни кредит</c:v>
                  </c:pt>
                  <c:pt idx="39">
                    <c:v>4. Потраживања за продају по уговорима о финансијском лизингу</c:v>
                  </c:pt>
                  <c:pt idx="40">
                    <c:v>5. Потраживања по основу јемства</c:v>
                  </c:pt>
                  <c:pt idx="41">
                    <c:v>6. Спорна и сумњива потраживања</c:v>
                  </c:pt>
                  <c:pt idx="42">
                    <c:v>7. Остала дугорочна потраживања</c:v>
                  </c:pt>
                  <c:pt idx="43">
                    <c:v>В. ОДЛОЖЕНА ПОРЕСКА СРЕДСТВА</c:v>
                  </c:pt>
                  <c:pt idx="44">
                    <c:v>Г. ОБРТНА ИМОВИНА (0044 + 0051 + 0059 + 0060 + 0061 + 0062 + 0068 + 0069 + 0070)</c:v>
                  </c:pt>
                  <c:pt idx="45">
                    <c:v>I. ЗАЛИХЕ (0045 + 0046 + 0047 + 0048 + 0049 + 0050)</c:v>
                  </c:pt>
                  <c:pt idx="46">
                    <c:v>1. Материјал, резервни делови, алат и ситан инвентар</c:v>
                  </c:pt>
                  <c:pt idx="47">
                    <c:v>2. Недовршена производња и недовршене услуге</c:v>
                  </c:pt>
                  <c:pt idx="48">
                    <c:v>3. Готови производи</c:v>
                  </c:pt>
                  <c:pt idx="49">
                    <c:v>4. Роба</c:v>
                  </c:pt>
                  <c:pt idx="50">
                    <c:v>5. Стална средства намењена продаји</c:v>
                  </c:pt>
                  <c:pt idx="51">
                    <c:v>6. Плаћени аванси за залихе и услуге</c:v>
                  </c:pt>
                  <c:pt idx="52">
                    <c:v>II. ПОТРАЖИВАЊА ПО ОСНОВУ ПРОДАЈЕ (0052 + 0053 + 0054 + 0055 + 0056 + 0057 + 0058)</c:v>
                  </c:pt>
                  <c:pt idx="53">
                    <c:v>1. Купци у земљи – матична и зависна правна лица</c:v>
                  </c:pt>
                  <c:pt idx="54">
                    <c:v>2. Купци у Иностранству – матична и зависна правна лица</c:v>
                  </c:pt>
                  <c:pt idx="55">
                    <c:v>3. Купци у земљи – остала повезана правна лица</c:v>
                  </c:pt>
                  <c:pt idx="56">
                    <c:v>4. Купци у иностранству – остала повезана правна лица</c:v>
                  </c:pt>
                  <c:pt idx="57">
                    <c:v>5. Купци у земљи</c:v>
                  </c:pt>
                  <c:pt idx="58">
                    <c:v>6. Купци у иностранству</c:v>
                  </c:pt>
                  <c:pt idx="59">
                    <c:v>7. Остала потраживања по основу продаје</c:v>
                  </c:pt>
                  <c:pt idx="60">
                    <c:v>III. ПОТРАЖИВАЊА ИЗ СПЕЦИФИЧНИХ ПОСЛОВА</c:v>
                  </c:pt>
                  <c:pt idx="61">
                    <c:v>IV. ДРУГА ПОТРАЖИВАЊА</c:v>
                  </c:pt>
                  <c:pt idx="62">
                    <c:v>V. ФИНАНСИЈСКА СРЕДСТВА КОЈА СЕ ВРЕДНУЈУ ПО ФЕР ВРЕДНОСТИ КРОЗ БИЛАНС УСПЕХА</c:v>
                  </c:pt>
                  <c:pt idx="63">
                    <c:v>VI. КРАТКОРОЧНИ ФИНАНСИЈСКИ ПЛАСМАНИ (0063 + 0064 + 0065 + 0066 + 0067)</c:v>
                  </c:pt>
                  <c:pt idx="64">
                    <c:v>1. Краткорочни кредити и пласмани – матична и зависна правна лица</c:v>
                  </c:pt>
                  <c:pt idx="65">
                    <c:v>2. Краткорочни кредити и пласмани – остала повезана правна лица</c:v>
                  </c:pt>
                  <c:pt idx="66">
                    <c:v>3. Краткорочни кредити и зајмови у земљи</c:v>
                  </c:pt>
                  <c:pt idx="67">
                    <c:v>4. Краткорочни кредити и зајмови у иностранству</c:v>
                  </c:pt>
                  <c:pt idx="68">
                    <c:v>5. Остали краткорочни финансијски пласмани</c:v>
                  </c:pt>
                  <c:pt idx="69">
                    <c:v>VII. ГОТОВИНСКИ ЕКВИВАЛЕНТИ И ГОТОВИНА</c:v>
                  </c:pt>
                  <c:pt idx="70">
                    <c:v>VIII. ПОРЕЗ НА ДОДАТУ ВРЕДНОСТ</c:v>
                  </c:pt>
                  <c:pt idx="71">
                    <c:v>IX. АКТИВНА ВРЕМЕНСКА РАЗГРАНИЧЕЊА</c:v>
                  </c:pt>
                  <c:pt idx="72">
                    <c:v>Д. УКУПНА АКТИВА = ПОСЛОВНА ИМОВИНА (0001 + 0002 + 0042 + 0043)</c:v>
                  </c:pt>
                  <c:pt idx="73">
                    <c:v>Ђ. ВАНБИЛАНСНА АКТИВА</c:v>
                  </c:pt>
                  <c:pt idx="74">
                    <c:v>ПАСИВА</c:v>
                  </c:pt>
                  <c:pt idx="75">
                    <c:v>А. КАПИТАЛ (0402 + 0411 – 0412 + 0413 + 0414 + 0415 – 0416 + 0417 + 0420 – 0421) ≥ 0 = (0071 – 0424 – 0441 – 0442)</c:v>
                  </c:pt>
                  <c:pt idx="76">
                    <c:v>I. ОСНОВНИ КАПИТАЛ (0403 + 0404 + 0405 + 0406 + 0407 + 0408 + 0409 + 0410)</c:v>
                  </c:pt>
                  <c:pt idx="77">
                    <c:v>1. Акцијски капитал</c:v>
                  </c:pt>
                  <c:pt idx="78">
                    <c:v>2. Удели друштава с ограниченом одговорношћу</c:v>
                  </c:pt>
                  <c:pt idx="79">
                    <c:v>3. Улози</c:v>
                  </c:pt>
                  <c:pt idx="80">
                    <c:v>4. Државни капитал</c:v>
                  </c:pt>
                  <c:pt idx="81">
                    <c:v>5. Друштвени капитал</c:v>
                  </c:pt>
                  <c:pt idx="82">
                    <c:v>6. Задружни удели</c:v>
                  </c:pt>
                  <c:pt idx="83">
                    <c:v>7. Емисиона премија</c:v>
                  </c:pt>
                  <c:pt idx="84">
                    <c:v>8. Остали основни капитал</c:v>
                  </c:pt>
                  <c:pt idx="85">
                    <c:v>II. УПИСАНИ А НЕУПЛАЋЕНИ КАПИТАЛ</c:v>
                  </c:pt>
                  <c:pt idx="86">
                    <c:v>III. ОТКУПЉЕНЕ СОПСТВЕНЕ АКЦИЈЕ</c:v>
                  </c:pt>
                  <c:pt idx="87">
                    <c:v>IV. РЕЗЕРВЕ</c:v>
                  </c:pt>
                  <c:pt idx="88">
                    <c:v>V. РЕВАЛОРИЗАЦИОНЕ РЕЗЕРВЕ ПО ОСНОВУ РЕВАЛОРИЗАЦИЈЕ НЕМАТЕРИЈАЛНЕ ИМОВИНЕ, НЕКРЕТНИНА, ПОСТРОЈЕЊА И ОПРЕМЕ</c:v>
                  </c:pt>
                  <c:pt idx="89">
                    <c:v>VI. НЕРЕАЛИЗОВАНИ ДОБИЦИ ПО ОСНОВУ ХАРТИЈА ОД ВРЕДНОСТИ И ДРУГИХ КОМПОНЕНТИ ОСТАЛОГ СВЕОБУХВАТНОГ РЕЗУЛТАТА (потражна салда рачуна групе 33 осим 330)</c:v>
                  </c:pt>
                  <c:pt idx="90">
                    <c:v>VII. НЕРЕАЛИЗОВАНИ ГУБИЦИ ПО ОСНОВУ ХАРТИЈА ОД ВРЕДНОСТИ И ДРУГИХ КОМПОНЕНТИ ОСТАЛОГ СВЕОБУХВАТНОГ РЕЗУЛТАТА (дуговна салда рачуна групе 33 осим 330)</c:v>
                  </c:pt>
                  <c:pt idx="91">
                    <c:v>VIII. НЕРАСПОРЕЂЕНИ ДОБИТАК (0418 + 0419)</c:v>
                  </c:pt>
                  <c:pt idx="92">
                    <c:v>1. Нераспоређени добитак ранијих година</c:v>
                  </c:pt>
                  <c:pt idx="93">
                    <c:v>2. Нераспоређени добитак текуће године</c:v>
                  </c:pt>
                  <c:pt idx="94">
                    <c:v>IX. УЧЕШЋЕ БЕЗ ПРАВА КОНТРОЛЕ</c:v>
                  </c:pt>
                  <c:pt idx="95">
                    <c:v>X. ГУБИТАК (0422 + 0423)</c:v>
                  </c:pt>
                  <c:pt idx="96">
                    <c:v>1. Губитак ранијих година</c:v>
                  </c:pt>
                  <c:pt idx="97">
                    <c:v>2. Губитак текуће године</c:v>
                  </c:pt>
                  <c:pt idx="98">
                    <c:v>Б. ДУГОРОЧНА РЕЗЕРВИСАЊА И ОБАВЕЗЕ (0425 + 0432)</c:v>
                  </c:pt>
                  <c:pt idx="99">
                    <c:v>X. ДУГОРОЧНА РЕЗЕРВИСАЊА (0426 + 0427 + 0428 + 0429 + 0430 + 0431)</c:v>
                  </c:pt>
                  <c:pt idx="100">
                    <c:v>1. Резервисања за трошкове у гарантном року</c:v>
                  </c:pt>
                  <c:pt idx="101">
                    <c:v>2. Резервисања за трошкове обнављања природних богатстава</c:v>
                  </c:pt>
                  <c:pt idx="102">
                    <c:v>3. Резервисања за трошкове реструктурирања</c:v>
                  </c:pt>
                  <c:pt idx="103">
                    <c:v>4. Резервисања за накнаде и друге бенефиције запослених</c:v>
                  </c:pt>
                  <c:pt idx="104">
                    <c:v>5. Резервисања за трошкове судских спорова</c:v>
                  </c:pt>
                  <c:pt idx="105">
                    <c:v>6. Остала дугорочна резервисања</c:v>
                  </c:pt>
                  <c:pt idx="106">
                    <c:v>II. ДУГОРОЧНЕ ОБАВЕЗЕ (0433 + 0434 + 0435 + 0436 + 0437 + 0438 + 0439 + 0440)</c:v>
                  </c:pt>
                  <c:pt idx="107">
                    <c:v>1. Обавезе које се могу конвертовати у капитал</c:v>
                  </c:pt>
                  <c:pt idx="108">
                    <c:v>2. Обавезе према матичним и зависним правним лицима</c:v>
                  </c:pt>
                  <c:pt idx="109">
                    <c:v>3. Обавезе према осталим повезаним правним лицима</c:v>
                  </c:pt>
                  <c:pt idx="110">
                    <c:v>4. Обавезе по емитованим хартијама од вредности у периоду дужем од годину дана</c:v>
                  </c:pt>
                  <c:pt idx="111">
                    <c:v>5. Дугорочни кредити и зајмови у земљи</c:v>
                  </c:pt>
                  <c:pt idx="112">
                    <c:v>6. Дугорочни кредити и зајмови у иностранству</c:v>
                  </c:pt>
                  <c:pt idx="113">
                    <c:v>7. Обавезе по основу финансијског лизинга</c:v>
                  </c:pt>
                  <c:pt idx="114">
                    <c:v>8. Остале дугорочне обавезе</c:v>
                  </c:pt>
                  <c:pt idx="115">
                    <c:v>В. ОДЛОЖЕНЕ ПОРЕСКЕ ОБАВЕЗЕ</c:v>
                  </c:pt>
                  <c:pt idx="116">
                    <c:v>Г. КРАТКОРОЧНЕ ОБАВЕЗЕ (0443 + 0450 + 0451 + 0459 + 0460 + 0461 + 0462)</c:v>
                  </c:pt>
                  <c:pt idx="117">
                    <c:v>I. КРАТКОРОЧНЕ ФИНАНСИЈСКЕ ОБАВЕЗЕ (0444 + 0445 + 0446 + 0447 + 0448 + 0449)</c:v>
                  </c:pt>
                  <c:pt idx="118">
                    <c:v>1. Краткорочни кредити од матичних и зависних правних лица</c:v>
                  </c:pt>
                  <c:pt idx="119">
                    <c:v>2. Краткорочни кредити од осталих повезаних правних лица</c:v>
                  </c:pt>
                  <c:pt idx="120">
                    <c:v>3. Краткорочни кредити и зајмови у земљи</c:v>
                  </c:pt>
                  <c:pt idx="121">
                    <c:v>4. Краткорочни кредити и зајмови у иностранству</c:v>
                  </c:pt>
                  <c:pt idx="122">
                    <c:v>5. Обавезе по основу сталних средстава и средстава обустављеног пословања намењених продаји</c:v>
                  </c:pt>
                  <c:pt idx="123">
                    <c:v>6. Остале краткорочне финансијске обавезе</c:v>
                  </c:pt>
                  <c:pt idx="124">
                    <c:v>II. ПРИМЉЕНИ АВАНСИ, ДЕПОЗИТИ И КАУЦИЈЕ</c:v>
                  </c:pt>
                  <c:pt idx="125">
                    <c:v>III. ОБАВЕЗЕ ИЗ ПОСЛОВАЊА (0452 + 0453 + 0454 + 0455 + 0456 + 0457 + 0458)</c:v>
                  </c:pt>
                  <c:pt idx="126">
                    <c:v>1. Добављачи – матична и зависна правна лица у земљи</c:v>
                  </c:pt>
                  <c:pt idx="127">
                    <c:v>2. Добављачи – матична и зависна правна лица у иностранству</c:v>
                  </c:pt>
                  <c:pt idx="128">
                    <c:v>3. Добављачи – остала повезана правна лица у земљи</c:v>
                  </c:pt>
                  <c:pt idx="129">
                    <c:v>4. Добављачи – остала повезана правна лица у иностранству</c:v>
                  </c:pt>
                  <c:pt idx="130">
                    <c:v>5. Добављачи у земљи</c:v>
                  </c:pt>
                  <c:pt idx="131">
                    <c:v>6. Добављачи у иностранству</c:v>
                  </c:pt>
                  <c:pt idx="132">
                    <c:v>7. Остале обавезе из пословања</c:v>
                  </c:pt>
                  <c:pt idx="133">
                    <c:v>IV. ОСТАЛЕ КРАТКОРОЧНЕ ОБАВЕЗЕ</c:v>
                  </c:pt>
                  <c:pt idx="134">
                    <c:v>V. ОБАВЕЗЕ ПО ОСНОВУ ПОРЕЗА НА ДОДАТУ ВРЕДНОСТ</c:v>
                  </c:pt>
                  <c:pt idx="135">
                    <c:v>VI. ОБАВЕЗЕ ЗА ОСТАЛЕ ПОРЕЗЕ, ДОПРИНОСЕ И ДРУГЕ ДАЖБИНЕ</c:v>
                  </c:pt>
                  <c:pt idx="136">
                    <c:v>VII. ПАСИВНА ВРЕМЕНСКА РАЗГРАНИЧЕЊА</c:v>
                  </c:pt>
                  <c:pt idx="137">
                    <c:v>Д. ГУБИТАК ИЗНАД ВИСИНЕ КАПИТАЛА (0412 + 0416 + 0421 – 0420 – 0417 – 0415 – 0414 – 0413 – 0411 – 0402) ≥ 0 = (0441 + 0424 + 0442 – 0071) ≥ 0</c:v>
                  </c:pt>
                  <c:pt idx="138">
                    <c:v>Ђ. УКУПНА ПАСИВА (0424 + 0442 + 0441 + 0401 – 0463) ≥ 0</c:v>
                  </c:pt>
                  <c:pt idx="139">
                    <c:v>Е. ВАНБИЛАНСНА ПАСИВА</c:v>
                  </c:pt>
                </c:lvl>
                <c:lvl>
                  <c:pt idx="2">
                    <c:v>0</c:v>
                  </c:pt>
                  <c:pt idx="4">
                    <c:v>1</c:v>
                  </c:pt>
                  <c:pt idx="5">
                    <c:v>010 и део 019</c:v>
                  </c:pt>
                  <c:pt idx="6">
                    <c:v>011, 012 и део 019</c:v>
                  </c:pt>
                  <c:pt idx="7">
                    <c:v>013 и део 019</c:v>
                  </c:pt>
                  <c:pt idx="8">
                    <c:v>014 и део 019</c:v>
                  </c:pt>
                  <c:pt idx="9">
                    <c:v>015 и део 019</c:v>
                  </c:pt>
                  <c:pt idx="10">
                    <c:v>016 и део 019</c:v>
                  </c:pt>
                  <c:pt idx="11">
                    <c:v>2</c:v>
                  </c:pt>
                  <c:pt idx="12">
                    <c:v>020, 021 и део 029</c:v>
                  </c:pt>
                  <c:pt idx="13">
                    <c:v>022 и део 029</c:v>
                  </c:pt>
                  <c:pt idx="14">
                    <c:v>023 и део 029</c:v>
                  </c:pt>
                  <c:pt idx="15">
                    <c:v>024 и део 029</c:v>
                  </c:pt>
                  <c:pt idx="16">
                    <c:v>025 и део 029</c:v>
                  </c:pt>
                  <c:pt idx="17">
                    <c:v>026 и део 029</c:v>
                  </c:pt>
                  <c:pt idx="18">
                    <c:v>027 и део 029</c:v>
                  </c:pt>
                  <c:pt idx="19">
                    <c:v>028 и део 029</c:v>
                  </c:pt>
                  <c:pt idx="20">
                    <c:v>3</c:v>
                  </c:pt>
                  <c:pt idx="21">
                    <c:v>030, 031 и део 039</c:v>
                  </c:pt>
                  <c:pt idx="22">
                    <c:v>032 и део 039</c:v>
                  </c:pt>
                  <c:pt idx="23">
                    <c:v>037 и део 039</c:v>
                  </c:pt>
                  <c:pt idx="24">
                    <c:v>038 и део 039</c:v>
                  </c:pt>
                  <c:pt idx="25">
                    <c:v>04. осим 047</c:v>
                  </c:pt>
                  <c:pt idx="26">
                    <c:v>040 и део 049</c:v>
                  </c:pt>
                  <c:pt idx="27">
                    <c:v>041 и део 049</c:v>
                  </c:pt>
                  <c:pt idx="28">
                    <c:v>042 и део 049</c:v>
                  </c:pt>
                  <c:pt idx="29">
                    <c:v>део 043, део 044 и део 049</c:v>
                  </c:pt>
                  <c:pt idx="30">
                    <c:v>део 043, део 044 и део 049</c:v>
                  </c:pt>
                  <c:pt idx="31">
                    <c:v>део 045 и део 049</c:v>
                  </c:pt>
                  <c:pt idx="32">
                    <c:v>део 045 и део 049</c:v>
                  </c:pt>
                  <c:pt idx="33">
                    <c:v>046 и део 049</c:v>
                  </c:pt>
                  <c:pt idx="34">
                    <c:v>048 и део 049</c:v>
                  </c:pt>
                  <c:pt idx="35">
                    <c:v>5</c:v>
                  </c:pt>
                  <c:pt idx="36">
                    <c:v>050 и део 059</c:v>
                  </c:pt>
                  <c:pt idx="37">
                    <c:v>051 и део 059</c:v>
                  </c:pt>
                  <c:pt idx="38">
                    <c:v>052 и део 059</c:v>
                  </c:pt>
                  <c:pt idx="39">
                    <c:v>053 и део 059</c:v>
                  </c:pt>
                  <c:pt idx="40">
                    <c:v>054 и део 059</c:v>
                  </c:pt>
                  <c:pt idx="41">
                    <c:v>055 и део 059</c:v>
                  </c:pt>
                  <c:pt idx="42">
                    <c:v>056 и део 059</c:v>
                  </c:pt>
                  <c:pt idx="43">
                    <c:v>288</c:v>
                  </c:pt>
                  <c:pt idx="45">
                    <c:v>Класа 1</c:v>
                  </c:pt>
                  <c:pt idx="46">
                    <c:v>10</c:v>
                  </c:pt>
                  <c:pt idx="47">
                    <c:v>11</c:v>
                  </c:pt>
                  <c:pt idx="48">
                    <c:v>12</c:v>
                  </c:pt>
                  <c:pt idx="49">
                    <c:v>13</c:v>
                  </c:pt>
                  <c:pt idx="50">
                    <c:v>14</c:v>
                  </c:pt>
                  <c:pt idx="51">
                    <c:v>15</c:v>
                  </c:pt>
                  <c:pt idx="53">
                    <c:v>200 и део 209</c:v>
                  </c:pt>
                  <c:pt idx="54">
                    <c:v>201 и део 209</c:v>
                  </c:pt>
                  <c:pt idx="55">
                    <c:v>202 и део 209</c:v>
                  </c:pt>
                  <c:pt idx="56">
                    <c:v>203 и део 209</c:v>
                  </c:pt>
                  <c:pt idx="57">
                    <c:v>204 и део 209</c:v>
                  </c:pt>
                  <c:pt idx="58">
                    <c:v>205 и део 209</c:v>
                  </c:pt>
                  <c:pt idx="59">
                    <c:v>206 и део 209</c:v>
                  </c:pt>
                  <c:pt idx="60">
                    <c:v>21</c:v>
                  </c:pt>
                  <c:pt idx="61">
                    <c:v>22</c:v>
                  </c:pt>
                  <c:pt idx="62">
                    <c:v>236</c:v>
                  </c:pt>
                  <c:pt idx="63">
                    <c:v>23 осим 236 и 237</c:v>
                  </c:pt>
                  <c:pt idx="64">
                    <c:v>230 и део 239</c:v>
                  </c:pt>
                  <c:pt idx="65">
                    <c:v>231 и део 239</c:v>
                  </c:pt>
                  <c:pt idx="66">
                    <c:v>232 и део 239</c:v>
                  </c:pt>
                  <c:pt idx="67">
                    <c:v>233 и део 239</c:v>
                  </c:pt>
                  <c:pt idx="68">
                    <c:v>234, 235, 238 и део 239</c:v>
                  </c:pt>
                  <c:pt idx="69">
                    <c:v>24</c:v>
                  </c:pt>
                  <c:pt idx="70">
                    <c:v>27</c:v>
                  </c:pt>
                  <c:pt idx="71">
                    <c:v>28 осим 288</c:v>
                  </c:pt>
                  <c:pt idx="73">
                    <c:v>88</c:v>
                  </c:pt>
                  <c:pt idx="76">
                    <c:v>30</c:v>
                  </c:pt>
                  <c:pt idx="77">
                    <c:v>300</c:v>
                  </c:pt>
                  <c:pt idx="78">
                    <c:v>301</c:v>
                  </c:pt>
                  <c:pt idx="79">
                    <c:v>302</c:v>
                  </c:pt>
                  <c:pt idx="80">
                    <c:v>303</c:v>
                  </c:pt>
                  <c:pt idx="81">
                    <c:v>304</c:v>
                  </c:pt>
                  <c:pt idx="82">
                    <c:v>305</c:v>
                  </c:pt>
                  <c:pt idx="83">
                    <c:v>306</c:v>
                  </c:pt>
                  <c:pt idx="84">
                    <c:v>309</c:v>
                  </c:pt>
                  <c:pt idx="85">
                    <c:v>31</c:v>
                  </c:pt>
                  <c:pt idx="86">
                    <c:v>047 и 237</c:v>
                  </c:pt>
                  <c:pt idx="87">
                    <c:v>32</c:v>
                  </c:pt>
                  <c:pt idx="88">
                    <c:v>330</c:v>
                  </c:pt>
                  <c:pt idx="89">
                    <c:v>33 осим 330</c:v>
                  </c:pt>
                  <c:pt idx="90">
                    <c:v>33 осим 330</c:v>
                  </c:pt>
                  <c:pt idx="91">
                    <c:v>34</c:v>
                  </c:pt>
                  <c:pt idx="92">
                    <c:v>340</c:v>
                  </c:pt>
                  <c:pt idx="93">
                    <c:v>341</c:v>
                  </c:pt>
                  <c:pt idx="95">
                    <c:v>35</c:v>
                  </c:pt>
                  <c:pt idx="96">
                    <c:v>350</c:v>
                  </c:pt>
                  <c:pt idx="97">
                    <c:v>351</c:v>
                  </c:pt>
                  <c:pt idx="99">
                    <c:v>40</c:v>
                  </c:pt>
                  <c:pt idx="100">
                    <c:v>400</c:v>
                  </c:pt>
                  <c:pt idx="101">
                    <c:v>401</c:v>
                  </c:pt>
                  <c:pt idx="102">
                    <c:v>403</c:v>
                  </c:pt>
                  <c:pt idx="103">
                    <c:v>404</c:v>
                  </c:pt>
                  <c:pt idx="104">
                    <c:v>405</c:v>
                  </c:pt>
                  <c:pt idx="105">
                    <c:v>402 и 409</c:v>
                  </c:pt>
                  <c:pt idx="106">
                    <c:v>41</c:v>
                  </c:pt>
                  <c:pt idx="107">
                    <c:v>410</c:v>
                  </c:pt>
                  <c:pt idx="108">
                    <c:v>411</c:v>
                  </c:pt>
                  <c:pt idx="109">
                    <c:v>412</c:v>
                  </c:pt>
                  <c:pt idx="110">
                    <c:v>413</c:v>
                  </c:pt>
                  <c:pt idx="111">
                    <c:v>414</c:v>
                  </c:pt>
                  <c:pt idx="112">
                    <c:v>415</c:v>
                  </c:pt>
                  <c:pt idx="113">
                    <c:v>416</c:v>
                  </c:pt>
                  <c:pt idx="114">
                    <c:v>419</c:v>
                  </c:pt>
                  <c:pt idx="115">
                    <c:v>498</c:v>
                  </c:pt>
                  <c:pt idx="116">
                    <c:v>42 до 49 (осим 498)</c:v>
                  </c:pt>
                  <c:pt idx="117">
                    <c:v>42</c:v>
                  </c:pt>
                  <c:pt idx="118">
                    <c:v>420</c:v>
                  </c:pt>
                  <c:pt idx="119">
                    <c:v>421</c:v>
                  </c:pt>
                  <c:pt idx="120">
                    <c:v>422</c:v>
                  </c:pt>
                  <c:pt idx="121">
                    <c:v>423</c:v>
                  </c:pt>
                  <c:pt idx="122">
                    <c:v>427</c:v>
                  </c:pt>
                  <c:pt idx="123">
                    <c:v>424, 425, 426 и 429</c:v>
                  </c:pt>
                  <c:pt idx="124">
                    <c:v>430</c:v>
                  </c:pt>
                  <c:pt idx="125">
                    <c:v>43 осим 430</c:v>
                  </c:pt>
                  <c:pt idx="126">
                    <c:v>431</c:v>
                  </c:pt>
                  <c:pt idx="127">
                    <c:v>432</c:v>
                  </c:pt>
                  <c:pt idx="128">
                    <c:v>433</c:v>
                  </c:pt>
                  <c:pt idx="129">
                    <c:v>434</c:v>
                  </c:pt>
                  <c:pt idx="130">
                    <c:v>435</c:v>
                  </c:pt>
                  <c:pt idx="131">
                    <c:v>436</c:v>
                  </c:pt>
                  <c:pt idx="132">
                    <c:v>439</c:v>
                  </c:pt>
                  <c:pt idx="133">
                    <c:v>44, 45 и 46</c:v>
                  </c:pt>
                  <c:pt idx="134">
                    <c:v>47</c:v>
                  </c:pt>
                  <c:pt idx="135">
                    <c:v>48</c:v>
                  </c:pt>
                  <c:pt idx="136">
                    <c:v>49 осим 498</c:v>
                  </c:pt>
                  <c:pt idx="139">
                    <c:v>89</c:v>
                  </c:pt>
                </c:lvl>
              </c:multiLvlStrCache>
            </c:multiLvlStrRef>
          </c:cat>
          <c:val>
            <c:numRef>
              <c:f>'Биланс стања'!$H$8:$H$147</c:f>
              <c:numCache>
                <c:formatCode>#,##0</c:formatCode>
                <c:ptCount val="140"/>
                <c:pt idx="0">
                  <c:v>0</c:v>
                </c:pt>
                <c:pt idx="3">
                  <c:v>47452</c:v>
                </c:pt>
                <c:pt idx="4">
                  <c:v>8871</c:v>
                </c:pt>
                <c:pt idx="6">
                  <c:v>8871</c:v>
                </c:pt>
                <c:pt idx="11">
                  <c:v>38581</c:v>
                </c:pt>
                <c:pt idx="13">
                  <c:v>1219</c:v>
                </c:pt>
                <c:pt idx="14">
                  <c:v>33932</c:v>
                </c:pt>
                <c:pt idx="17">
                  <c:v>0</c:v>
                </c:pt>
                <c:pt idx="18">
                  <c:v>3430</c:v>
                </c:pt>
                <c:pt idx="20">
                  <c:v>0</c:v>
                </c:pt>
                <c:pt idx="25">
                  <c:v>0</c:v>
                </c:pt>
                <c:pt idx="35">
                  <c:v>0</c:v>
                </c:pt>
                <c:pt idx="44">
                  <c:v>19373</c:v>
                </c:pt>
                <c:pt idx="45">
                  <c:v>1313</c:v>
                </c:pt>
                <c:pt idx="46">
                  <c:v>918</c:v>
                </c:pt>
                <c:pt idx="49">
                  <c:v>306</c:v>
                </c:pt>
                <c:pt idx="51">
                  <c:v>89</c:v>
                </c:pt>
                <c:pt idx="52">
                  <c:v>12340</c:v>
                </c:pt>
                <c:pt idx="57">
                  <c:v>12340</c:v>
                </c:pt>
                <c:pt idx="60">
                  <c:v>481</c:v>
                </c:pt>
                <c:pt idx="61">
                  <c:v>909</c:v>
                </c:pt>
                <c:pt idx="63">
                  <c:v>495</c:v>
                </c:pt>
                <c:pt idx="66">
                  <c:v>495</c:v>
                </c:pt>
                <c:pt idx="69">
                  <c:v>883</c:v>
                </c:pt>
                <c:pt idx="71">
                  <c:v>2952</c:v>
                </c:pt>
                <c:pt idx="72">
                  <c:v>66825</c:v>
                </c:pt>
                <c:pt idx="73">
                  <c:v>54486</c:v>
                </c:pt>
                <c:pt idx="75">
                  <c:v>24521</c:v>
                </c:pt>
                <c:pt idx="76">
                  <c:v>36520</c:v>
                </c:pt>
                <c:pt idx="78">
                  <c:v>36520</c:v>
                </c:pt>
                <c:pt idx="91">
                  <c:v>5509</c:v>
                </c:pt>
                <c:pt idx="93">
                  <c:v>5509</c:v>
                </c:pt>
                <c:pt idx="95">
                  <c:v>17508</c:v>
                </c:pt>
                <c:pt idx="96">
                  <c:v>17508</c:v>
                </c:pt>
                <c:pt idx="98">
                  <c:v>24620</c:v>
                </c:pt>
                <c:pt idx="99">
                  <c:v>0</c:v>
                </c:pt>
                <c:pt idx="106">
                  <c:v>24620</c:v>
                </c:pt>
                <c:pt idx="113">
                  <c:v>24620</c:v>
                </c:pt>
                <c:pt idx="116">
                  <c:v>17684</c:v>
                </c:pt>
                <c:pt idx="117">
                  <c:v>2645</c:v>
                </c:pt>
                <c:pt idx="120">
                  <c:v>1000</c:v>
                </c:pt>
                <c:pt idx="123">
                  <c:v>1645</c:v>
                </c:pt>
                <c:pt idx="125">
                  <c:v>4370</c:v>
                </c:pt>
                <c:pt idx="130">
                  <c:v>4370</c:v>
                </c:pt>
                <c:pt idx="133">
                  <c:v>4616</c:v>
                </c:pt>
                <c:pt idx="134">
                  <c:v>354</c:v>
                </c:pt>
                <c:pt idx="135">
                  <c:v>1927</c:v>
                </c:pt>
                <c:pt idx="136">
                  <c:v>3772</c:v>
                </c:pt>
                <c:pt idx="138">
                  <c:v>66825</c:v>
                </c:pt>
                <c:pt idx="139">
                  <c:v>54486</c:v>
                </c:pt>
              </c:numCache>
            </c:numRef>
          </c:val>
        </c:ser>
        <c:ser>
          <c:idx val="4"/>
          <c:order val="4"/>
          <c:tx>
            <c:strRef>
              <c:f>'Биланс стања'!$I$5:$I$7</c:f>
              <c:strCache>
                <c:ptCount val="1"/>
                <c:pt idx="0">
                  <c:v>БИЛАНС СТАЊА  на дан 30.06.2019 у 000 динара Индекс реализација 30.06.2019 /                  план 30.06.2019 </c:v>
                </c:pt>
              </c:strCache>
            </c:strRef>
          </c:tx>
          <c:cat>
            <c:multiLvlStrRef>
              <c:f>'Биланс стања'!$B$8:$D$147</c:f>
              <c:multiLvlStrCache>
                <c:ptCount val="140"/>
                <c:lvl>
                  <c:pt idx="2">
                    <c:v>001</c:v>
                  </c:pt>
                  <c:pt idx="3">
                    <c:v>002</c:v>
                  </c:pt>
                  <c:pt idx="4">
                    <c:v>003</c:v>
                  </c:pt>
                  <c:pt idx="5">
                    <c:v>004</c:v>
                  </c:pt>
                  <c:pt idx="6">
                    <c:v>005</c:v>
                  </c:pt>
                  <c:pt idx="7">
                    <c:v>006</c:v>
                  </c:pt>
                  <c:pt idx="8">
                    <c:v>007</c:v>
                  </c:pt>
                  <c:pt idx="9">
                    <c:v>008</c:v>
                  </c:pt>
                  <c:pt idx="10">
                    <c:v>009</c:v>
                  </c:pt>
                  <c:pt idx="11">
                    <c:v>010</c:v>
                  </c:pt>
                  <c:pt idx="12">
                    <c:v>011</c:v>
                  </c:pt>
                  <c:pt idx="13">
                    <c:v>012</c:v>
                  </c:pt>
                  <c:pt idx="14">
                    <c:v>013</c:v>
                  </c:pt>
                  <c:pt idx="15">
                    <c:v>014</c:v>
                  </c:pt>
                  <c:pt idx="16">
                    <c:v>015</c:v>
                  </c:pt>
                  <c:pt idx="17">
                    <c:v>016</c:v>
                  </c:pt>
                  <c:pt idx="18">
                    <c:v>017</c:v>
                  </c:pt>
                  <c:pt idx="19">
                    <c:v>018</c:v>
                  </c:pt>
                  <c:pt idx="20">
                    <c:v>019</c:v>
                  </c:pt>
                  <c:pt idx="21">
                    <c:v>020</c:v>
                  </c:pt>
                  <c:pt idx="22">
                    <c:v>021</c:v>
                  </c:pt>
                  <c:pt idx="23">
                    <c:v>022</c:v>
                  </c:pt>
                  <c:pt idx="24">
                    <c:v>023</c:v>
                  </c:pt>
                  <c:pt idx="25">
                    <c:v>024</c:v>
                  </c:pt>
                  <c:pt idx="26">
                    <c:v>025</c:v>
                  </c:pt>
                  <c:pt idx="27">
                    <c:v>026</c:v>
                  </c:pt>
                  <c:pt idx="28">
                    <c:v>027</c:v>
                  </c:pt>
                  <c:pt idx="29">
                    <c:v>028</c:v>
                  </c:pt>
                  <c:pt idx="30">
                    <c:v>029</c:v>
                  </c:pt>
                  <c:pt idx="31">
                    <c:v>030</c:v>
                  </c:pt>
                  <c:pt idx="32">
                    <c:v>031</c:v>
                  </c:pt>
                  <c:pt idx="33">
                    <c:v>032</c:v>
                  </c:pt>
                  <c:pt idx="34">
                    <c:v>033</c:v>
                  </c:pt>
                  <c:pt idx="35">
                    <c:v>034</c:v>
                  </c:pt>
                  <c:pt idx="36">
                    <c:v>035</c:v>
                  </c:pt>
                  <c:pt idx="37">
                    <c:v>036</c:v>
                  </c:pt>
                  <c:pt idx="38">
                    <c:v>037</c:v>
                  </c:pt>
                  <c:pt idx="39">
                    <c:v>038</c:v>
                  </c:pt>
                  <c:pt idx="40">
                    <c:v>039</c:v>
                  </c:pt>
                  <c:pt idx="41">
                    <c:v>040</c:v>
                  </c:pt>
                  <c:pt idx="42">
                    <c:v>041</c:v>
                  </c:pt>
                  <c:pt idx="43">
                    <c:v>042</c:v>
                  </c:pt>
                  <c:pt idx="44">
                    <c:v>043</c:v>
                  </c:pt>
                  <c:pt idx="45">
                    <c:v>044</c:v>
                  </c:pt>
                  <c:pt idx="46">
                    <c:v>045</c:v>
                  </c:pt>
                  <c:pt idx="47">
                    <c:v>046</c:v>
                  </c:pt>
                  <c:pt idx="48">
                    <c:v>047</c:v>
                  </c:pt>
                  <c:pt idx="49">
                    <c:v>048</c:v>
                  </c:pt>
                  <c:pt idx="50">
                    <c:v>049</c:v>
                  </c:pt>
                  <c:pt idx="51">
                    <c:v>050</c:v>
                  </c:pt>
                  <c:pt idx="52">
                    <c:v>051</c:v>
                  </c:pt>
                  <c:pt idx="53">
                    <c:v>052</c:v>
                  </c:pt>
                  <c:pt idx="54">
                    <c:v>053</c:v>
                  </c:pt>
                  <c:pt idx="55">
                    <c:v>054</c:v>
                  </c:pt>
                  <c:pt idx="56">
                    <c:v>055</c:v>
                  </c:pt>
                  <c:pt idx="57">
                    <c:v>056</c:v>
                  </c:pt>
                  <c:pt idx="58">
                    <c:v>057</c:v>
                  </c:pt>
                  <c:pt idx="59">
                    <c:v>058</c:v>
                  </c:pt>
                  <c:pt idx="60">
                    <c:v>059</c:v>
                  </c:pt>
                  <c:pt idx="61">
                    <c:v>060</c:v>
                  </c:pt>
                  <c:pt idx="62">
                    <c:v>061</c:v>
                  </c:pt>
                  <c:pt idx="63">
                    <c:v>062</c:v>
                  </c:pt>
                  <c:pt idx="64">
                    <c:v>063</c:v>
                  </c:pt>
                  <c:pt idx="65">
                    <c:v>064</c:v>
                  </c:pt>
                  <c:pt idx="66">
                    <c:v>065</c:v>
                  </c:pt>
                  <c:pt idx="67">
                    <c:v>066</c:v>
                  </c:pt>
                  <c:pt idx="68">
                    <c:v>067</c:v>
                  </c:pt>
                  <c:pt idx="69">
                    <c:v>068</c:v>
                  </c:pt>
                  <c:pt idx="70">
                    <c:v>069</c:v>
                  </c:pt>
                  <c:pt idx="71">
                    <c:v>070</c:v>
                  </c:pt>
                  <c:pt idx="72">
                    <c:v>071</c:v>
                  </c:pt>
                  <c:pt idx="73">
                    <c:v>072</c:v>
                  </c:pt>
                  <c:pt idx="75">
                    <c:v>0401</c:v>
                  </c:pt>
                  <c:pt idx="76">
                    <c:v>0402</c:v>
                  </c:pt>
                  <c:pt idx="77">
                    <c:v>0403</c:v>
                  </c:pt>
                  <c:pt idx="78">
                    <c:v>0404</c:v>
                  </c:pt>
                  <c:pt idx="79">
                    <c:v>0405</c:v>
                  </c:pt>
                  <c:pt idx="80">
                    <c:v>0406</c:v>
                  </c:pt>
                  <c:pt idx="81">
                    <c:v>0407</c:v>
                  </c:pt>
                  <c:pt idx="82">
                    <c:v>0408</c:v>
                  </c:pt>
                  <c:pt idx="83">
                    <c:v>0409</c:v>
                  </c:pt>
                  <c:pt idx="84">
                    <c:v>0410</c:v>
                  </c:pt>
                  <c:pt idx="85">
                    <c:v>0411</c:v>
                  </c:pt>
                  <c:pt idx="86">
                    <c:v>0412</c:v>
                  </c:pt>
                  <c:pt idx="87">
                    <c:v>0413</c:v>
                  </c:pt>
                  <c:pt idx="88">
                    <c:v>0414</c:v>
                  </c:pt>
                  <c:pt idx="89">
                    <c:v>0415</c:v>
                  </c:pt>
                  <c:pt idx="90">
                    <c:v>0416</c:v>
                  </c:pt>
                  <c:pt idx="91">
                    <c:v>0417</c:v>
                  </c:pt>
                  <c:pt idx="92">
                    <c:v>0418</c:v>
                  </c:pt>
                  <c:pt idx="93">
                    <c:v>0419</c:v>
                  </c:pt>
                  <c:pt idx="94">
                    <c:v>0420</c:v>
                  </c:pt>
                  <c:pt idx="95">
                    <c:v>0421</c:v>
                  </c:pt>
                  <c:pt idx="96">
                    <c:v>0422</c:v>
                  </c:pt>
                  <c:pt idx="97">
                    <c:v>0423</c:v>
                  </c:pt>
                  <c:pt idx="98">
                    <c:v>0424</c:v>
                  </c:pt>
                  <c:pt idx="99">
                    <c:v>0425</c:v>
                  </c:pt>
                  <c:pt idx="100">
                    <c:v>0426</c:v>
                  </c:pt>
                  <c:pt idx="101">
                    <c:v>0427</c:v>
                  </c:pt>
                  <c:pt idx="102">
                    <c:v>0428</c:v>
                  </c:pt>
                  <c:pt idx="103">
                    <c:v>0429</c:v>
                  </c:pt>
                  <c:pt idx="104">
                    <c:v>0430</c:v>
                  </c:pt>
                  <c:pt idx="105">
                    <c:v>0431</c:v>
                  </c:pt>
                  <c:pt idx="106">
                    <c:v>0432</c:v>
                  </c:pt>
                  <c:pt idx="107">
                    <c:v>0433</c:v>
                  </c:pt>
                  <c:pt idx="108">
                    <c:v>0434</c:v>
                  </c:pt>
                  <c:pt idx="109">
                    <c:v>0435</c:v>
                  </c:pt>
                  <c:pt idx="110">
                    <c:v>0436</c:v>
                  </c:pt>
                  <c:pt idx="111">
                    <c:v>0437</c:v>
                  </c:pt>
                  <c:pt idx="112">
                    <c:v>0438</c:v>
                  </c:pt>
                  <c:pt idx="113">
                    <c:v>0439</c:v>
                  </c:pt>
                  <c:pt idx="114">
                    <c:v>0440</c:v>
                  </c:pt>
                  <c:pt idx="115">
                    <c:v>0441</c:v>
                  </c:pt>
                  <c:pt idx="116">
                    <c:v>0442</c:v>
                  </c:pt>
                  <c:pt idx="117">
                    <c:v>0443</c:v>
                  </c:pt>
                  <c:pt idx="118">
                    <c:v>0444</c:v>
                  </c:pt>
                  <c:pt idx="119">
                    <c:v>0445</c:v>
                  </c:pt>
                  <c:pt idx="120">
                    <c:v>0446</c:v>
                  </c:pt>
                  <c:pt idx="121">
                    <c:v>0447</c:v>
                  </c:pt>
                  <c:pt idx="122">
                    <c:v>0448</c:v>
                  </c:pt>
                  <c:pt idx="123">
                    <c:v>0449</c:v>
                  </c:pt>
                  <c:pt idx="124">
                    <c:v>0450</c:v>
                  </c:pt>
                  <c:pt idx="125">
                    <c:v>0451</c:v>
                  </c:pt>
                  <c:pt idx="126">
                    <c:v>0452</c:v>
                  </c:pt>
                  <c:pt idx="127">
                    <c:v>0453</c:v>
                  </c:pt>
                  <c:pt idx="128">
                    <c:v>0454</c:v>
                  </c:pt>
                  <c:pt idx="129">
                    <c:v>0455</c:v>
                  </c:pt>
                  <c:pt idx="130">
                    <c:v>0456</c:v>
                  </c:pt>
                  <c:pt idx="131">
                    <c:v>0457</c:v>
                  </c:pt>
                  <c:pt idx="132">
                    <c:v>0458</c:v>
                  </c:pt>
                  <c:pt idx="133">
                    <c:v>0459</c:v>
                  </c:pt>
                  <c:pt idx="134">
                    <c:v>0460</c:v>
                  </c:pt>
                  <c:pt idx="135">
                    <c:v>0461</c:v>
                  </c:pt>
                  <c:pt idx="136">
                    <c:v>0462</c:v>
                  </c:pt>
                  <c:pt idx="137">
                    <c:v>0463</c:v>
                  </c:pt>
                  <c:pt idx="138">
                    <c:v>0464</c:v>
                  </c:pt>
                  <c:pt idx="139">
                    <c:v>0465</c:v>
                  </c:pt>
                </c:lvl>
                <c:lvl>
                  <c:pt idx="1">
                    <c:v>АКТИВА</c:v>
                  </c:pt>
                  <c:pt idx="2">
                    <c:v>А. УПИСАНИ А НЕУПЛАЋЕНИ КАПИТАЛ</c:v>
                  </c:pt>
                  <c:pt idx="3">
                    <c:v>Б.СТАЛНА ИМОВИНА (0003+0010+0019+0024+0034)</c:v>
                  </c:pt>
                  <c:pt idx="4">
                    <c:v>I. НЕМАТЕРИЈАЛНА ИМОВИНА (0004+0005+0006+0007+0008+0009)</c:v>
                  </c:pt>
                  <c:pt idx="5">
                    <c:v>1. Улагања у развој</c:v>
                  </c:pt>
                  <c:pt idx="6">
                    <c:v>2. Концесије, патенти, лиценце, робне и услужне марке, софтвер и остала права</c:v>
                  </c:pt>
                  <c:pt idx="7">
                    <c:v>3. Гудвил</c:v>
                  </c:pt>
                  <c:pt idx="8">
                    <c:v>4. Остала нематеријална имовина</c:v>
                  </c:pt>
                  <c:pt idx="9">
                    <c:v>5. Нематеријална имовина у припреми</c:v>
                  </c:pt>
                  <c:pt idx="10">
                    <c:v>6. Аванси за нематеријалну имовину</c:v>
                  </c:pt>
                  <c:pt idx="11">
                    <c:v>II. НЕКРЕТНИНЕ, ПОСТРОJEЊА И ОПРЕМА (0011 + 0012 + 0013 + 0014 + 0015 + 0016 + 0017 + 0018)</c:v>
                  </c:pt>
                  <c:pt idx="12">
                    <c:v>1. Земљиште</c:v>
                  </c:pt>
                  <c:pt idx="13">
                    <c:v>2. Грађевински објекти</c:v>
                  </c:pt>
                  <c:pt idx="14">
                    <c:v>3. Постројења и опрема</c:v>
                  </c:pt>
                  <c:pt idx="15">
                    <c:v>4. Инвестиционе некретнине</c:v>
                  </c:pt>
                  <c:pt idx="16">
                    <c:v>5. Остале некретнине, постројења и опрема</c:v>
                  </c:pt>
                  <c:pt idx="17">
                    <c:v>6. Некретнине, постројења и опрема у припреми</c:v>
                  </c:pt>
                  <c:pt idx="18">
                    <c:v>7. Улагања на туђим некретнинама, постројењима и опреми</c:v>
                  </c:pt>
                  <c:pt idx="19">
                    <c:v>8. Аванси за некретнине, постројења и опрему</c:v>
                  </c:pt>
                  <c:pt idx="20">
                    <c:v>III. БИОЛОШКА СРЕДСТВА (0020 + 0021 + 0022 + 0023)</c:v>
                  </c:pt>
                  <c:pt idx="21">
                    <c:v>1. Шуме и вишегодишњи засади</c:v>
                  </c:pt>
                  <c:pt idx="22">
                    <c:v>2. Основно стадо</c:v>
                  </c:pt>
                  <c:pt idx="23">
                    <c:v>3. Биолошка средства у припреми</c:v>
                  </c:pt>
                  <c:pt idx="24">
                    <c:v>4. Аванси за биолошка средства</c:v>
                  </c:pt>
                  <c:pt idx="25">
                    <c:v>IV. ДУГОРОЧНИ ФИНАНСИЈСКИ ПЛАСМАНИ 0025 + 0026 + 0027 + 0028 + 0029 + 0030 + 0031 + 0032 + 0033)</c:v>
                  </c:pt>
                  <c:pt idx="26">
                    <c:v>1. Учешћа у капиталу зависних правних лица</c:v>
                  </c:pt>
                  <c:pt idx="27">
                    <c:v>2. Учешћа у капиталу придружених правних лица и заједничким подухватима</c:v>
                  </c:pt>
                  <c:pt idx="28">
                    <c:v>3. Учешћа у капиталу осталих правних лица и друге хартије од вредности расположиве за продају</c:v>
                  </c:pt>
                  <c:pt idx="29">
                    <c:v>4. Дугорочни пласмани матичним и зависним правним лицима</c:v>
                  </c:pt>
                  <c:pt idx="30">
                    <c:v>5. Дугорочни пласмани осталим повезаним правним лицима</c:v>
                  </c:pt>
                  <c:pt idx="31">
                    <c:v>6. Дугорочни пласмани у земљи</c:v>
                  </c:pt>
                  <c:pt idx="32">
                    <c:v>7. Дугорочни пласмани у иностранству</c:v>
                  </c:pt>
                  <c:pt idx="33">
                    <c:v>8. Хартије од вредности које се држе до доспећа</c:v>
                  </c:pt>
                  <c:pt idx="34">
                    <c:v>9. Остали дугорочни финансијски пласмани</c:v>
                  </c:pt>
                  <c:pt idx="35">
                    <c:v>V. ДУГОРОЧНА ПОТРАЖИВАЊА (0035 + 0036 + 0037 + 0038 + 0039 + 0040 + 0041)</c:v>
                  </c:pt>
                  <c:pt idx="36">
                    <c:v>1. Потраживања од матичног и зависних правних лица</c:v>
                  </c:pt>
                  <c:pt idx="37">
                    <c:v>2. Потраживања од осталих повезаних лица</c:v>
                  </c:pt>
                  <c:pt idx="38">
                    <c:v>3. Потраживања по основу продаје на робни кредит</c:v>
                  </c:pt>
                  <c:pt idx="39">
                    <c:v>4. Потраживања за продају по уговорима о финансијском лизингу</c:v>
                  </c:pt>
                  <c:pt idx="40">
                    <c:v>5. Потраживања по основу јемства</c:v>
                  </c:pt>
                  <c:pt idx="41">
                    <c:v>6. Спорна и сумњива потраживања</c:v>
                  </c:pt>
                  <c:pt idx="42">
                    <c:v>7. Остала дугорочна потраживања</c:v>
                  </c:pt>
                  <c:pt idx="43">
                    <c:v>В. ОДЛОЖЕНА ПОРЕСКА СРЕДСТВА</c:v>
                  </c:pt>
                  <c:pt idx="44">
                    <c:v>Г. ОБРТНА ИМОВИНА (0044 + 0051 + 0059 + 0060 + 0061 + 0062 + 0068 + 0069 + 0070)</c:v>
                  </c:pt>
                  <c:pt idx="45">
                    <c:v>I. ЗАЛИХЕ (0045 + 0046 + 0047 + 0048 + 0049 + 0050)</c:v>
                  </c:pt>
                  <c:pt idx="46">
                    <c:v>1. Материјал, резервни делови, алат и ситан инвентар</c:v>
                  </c:pt>
                  <c:pt idx="47">
                    <c:v>2. Недовршена производња и недовршене услуге</c:v>
                  </c:pt>
                  <c:pt idx="48">
                    <c:v>3. Готови производи</c:v>
                  </c:pt>
                  <c:pt idx="49">
                    <c:v>4. Роба</c:v>
                  </c:pt>
                  <c:pt idx="50">
                    <c:v>5. Стална средства намењена продаји</c:v>
                  </c:pt>
                  <c:pt idx="51">
                    <c:v>6. Плаћени аванси за залихе и услуге</c:v>
                  </c:pt>
                  <c:pt idx="52">
                    <c:v>II. ПОТРАЖИВАЊА ПО ОСНОВУ ПРОДАЈЕ (0052 + 0053 + 0054 + 0055 + 0056 + 0057 + 0058)</c:v>
                  </c:pt>
                  <c:pt idx="53">
                    <c:v>1. Купци у земљи – матична и зависна правна лица</c:v>
                  </c:pt>
                  <c:pt idx="54">
                    <c:v>2. Купци у Иностранству – матична и зависна правна лица</c:v>
                  </c:pt>
                  <c:pt idx="55">
                    <c:v>3. Купци у земљи – остала повезана правна лица</c:v>
                  </c:pt>
                  <c:pt idx="56">
                    <c:v>4. Купци у иностранству – остала повезана правна лица</c:v>
                  </c:pt>
                  <c:pt idx="57">
                    <c:v>5. Купци у земљи</c:v>
                  </c:pt>
                  <c:pt idx="58">
                    <c:v>6. Купци у иностранству</c:v>
                  </c:pt>
                  <c:pt idx="59">
                    <c:v>7. Остала потраживања по основу продаје</c:v>
                  </c:pt>
                  <c:pt idx="60">
                    <c:v>III. ПОТРАЖИВАЊА ИЗ СПЕЦИФИЧНИХ ПОСЛОВА</c:v>
                  </c:pt>
                  <c:pt idx="61">
                    <c:v>IV. ДРУГА ПОТРАЖИВАЊА</c:v>
                  </c:pt>
                  <c:pt idx="62">
                    <c:v>V. ФИНАНСИЈСКА СРЕДСТВА КОЈА СЕ ВРЕДНУЈУ ПО ФЕР ВРЕДНОСТИ КРОЗ БИЛАНС УСПЕХА</c:v>
                  </c:pt>
                  <c:pt idx="63">
                    <c:v>VI. КРАТКОРОЧНИ ФИНАНСИЈСКИ ПЛАСМАНИ (0063 + 0064 + 0065 + 0066 + 0067)</c:v>
                  </c:pt>
                  <c:pt idx="64">
                    <c:v>1. Краткорочни кредити и пласмани – матична и зависна правна лица</c:v>
                  </c:pt>
                  <c:pt idx="65">
                    <c:v>2. Краткорочни кредити и пласмани – остала повезана правна лица</c:v>
                  </c:pt>
                  <c:pt idx="66">
                    <c:v>3. Краткорочни кредити и зајмови у земљи</c:v>
                  </c:pt>
                  <c:pt idx="67">
                    <c:v>4. Краткорочни кредити и зајмови у иностранству</c:v>
                  </c:pt>
                  <c:pt idx="68">
                    <c:v>5. Остали краткорочни финансијски пласмани</c:v>
                  </c:pt>
                  <c:pt idx="69">
                    <c:v>VII. ГОТОВИНСКИ ЕКВИВАЛЕНТИ И ГОТОВИНА</c:v>
                  </c:pt>
                  <c:pt idx="70">
                    <c:v>VIII. ПОРЕЗ НА ДОДАТУ ВРЕДНОСТ</c:v>
                  </c:pt>
                  <c:pt idx="71">
                    <c:v>IX. АКТИВНА ВРЕМЕНСКА РАЗГРАНИЧЕЊА</c:v>
                  </c:pt>
                  <c:pt idx="72">
                    <c:v>Д. УКУПНА АКТИВА = ПОСЛОВНА ИМОВИНА (0001 + 0002 + 0042 + 0043)</c:v>
                  </c:pt>
                  <c:pt idx="73">
                    <c:v>Ђ. ВАНБИЛАНСНА АКТИВА</c:v>
                  </c:pt>
                  <c:pt idx="74">
                    <c:v>ПАСИВА</c:v>
                  </c:pt>
                  <c:pt idx="75">
                    <c:v>А. КАПИТАЛ (0402 + 0411 – 0412 + 0413 + 0414 + 0415 – 0416 + 0417 + 0420 – 0421) ≥ 0 = (0071 – 0424 – 0441 – 0442)</c:v>
                  </c:pt>
                  <c:pt idx="76">
                    <c:v>I. ОСНОВНИ КАПИТАЛ (0403 + 0404 + 0405 + 0406 + 0407 + 0408 + 0409 + 0410)</c:v>
                  </c:pt>
                  <c:pt idx="77">
                    <c:v>1. Акцијски капитал</c:v>
                  </c:pt>
                  <c:pt idx="78">
                    <c:v>2. Удели друштава с ограниченом одговорношћу</c:v>
                  </c:pt>
                  <c:pt idx="79">
                    <c:v>3. Улози</c:v>
                  </c:pt>
                  <c:pt idx="80">
                    <c:v>4. Државни капитал</c:v>
                  </c:pt>
                  <c:pt idx="81">
                    <c:v>5. Друштвени капитал</c:v>
                  </c:pt>
                  <c:pt idx="82">
                    <c:v>6. Задружни удели</c:v>
                  </c:pt>
                  <c:pt idx="83">
                    <c:v>7. Емисиона премија</c:v>
                  </c:pt>
                  <c:pt idx="84">
                    <c:v>8. Остали основни капитал</c:v>
                  </c:pt>
                  <c:pt idx="85">
                    <c:v>II. УПИСАНИ А НЕУПЛАЋЕНИ КАПИТАЛ</c:v>
                  </c:pt>
                  <c:pt idx="86">
                    <c:v>III. ОТКУПЉЕНЕ СОПСТВЕНЕ АКЦИЈЕ</c:v>
                  </c:pt>
                  <c:pt idx="87">
                    <c:v>IV. РЕЗЕРВЕ</c:v>
                  </c:pt>
                  <c:pt idx="88">
                    <c:v>V. РЕВАЛОРИЗАЦИОНЕ РЕЗЕРВЕ ПО ОСНОВУ РЕВАЛОРИЗАЦИЈЕ НЕМАТЕРИЈАЛНЕ ИМОВИНЕ, НЕКРЕТНИНА, ПОСТРОЈЕЊА И ОПРЕМЕ</c:v>
                  </c:pt>
                  <c:pt idx="89">
                    <c:v>VI. НЕРЕАЛИЗОВАНИ ДОБИЦИ ПО ОСНОВУ ХАРТИЈА ОД ВРЕДНОСТИ И ДРУГИХ КОМПОНЕНТИ ОСТАЛОГ СВЕОБУХВАТНОГ РЕЗУЛТАТА (потражна салда рачуна групе 33 осим 330)</c:v>
                  </c:pt>
                  <c:pt idx="90">
                    <c:v>VII. НЕРЕАЛИЗОВАНИ ГУБИЦИ ПО ОСНОВУ ХАРТИЈА ОД ВРЕДНОСТИ И ДРУГИХ КОМПОНЕНТИ ОСТАЛОГ СВЕОБУХВАТНОГ РЕЗУЛТАТА (дуговна салда рачуна групе 33 осим 330)</c:v>
                  </c:pt>
                  <c:pt idx="91">
                    <c:v>VIII. НЕРАСПОРЕЂЕНИ ДОБИТАК (0418 + 0419)</c:v>
                  </c:pt>
                  <c:pt idx="92">
                    <c:v>1. Нераспоређени добитак ранијих година</c:v>
                  </c:pt>
                  <c:pt idx="93">
                    <c:v>2. Нераспоређени добитак текуће године</c:v>
                  </c:pt>
                  <c:pt idx="94">
                    <c:v>IX. УЧЕШЋЕ БЕЗ ПРАВА КОНТРОЛЕ</c:v>
                  </c:pt>
                  <c:pt idx="95">
                    <c:v>X. ГУБИТАК (0422 + 0423)</c:v>
                  </c:pt>
                  <c:pt idx="96">
                    <c:v>1. Губитак ранијих година</c:v>
                  </c:pt>
                  <c:pt idx="97">
                    <c:v>2. Губитак текуће године</c:v>
                  </c:pt>
                  <c:pt idx="98">
                    <c:v>Б. ДУГОРОЧНА РЕЗЕРВИСАЊА И ОБАВЕЗЕ (0425 + 0432)</c:v>
                  </c:pt>
                  <c:pt idx="99">
                    <c:v>X. ДУГОРОЧНА РЕЗЕРВИСАЊА (0426 + 0427 + 0428 + 0429 + 0430 + 0431)</c:v>
                  </c:pt>
                  <c:pt idx="100">
                    <c:v>1. Резервисања за трошкове у гарантном року</c:v>
                  </c:pt>
                  <c:pt idx="101">
                    <c:v>2. Резервисања за трошкове обнављања природних богатстава</c:v>
                  </c:pt>
                  <c:pt idx="102">
                    <c:v>3. Резервисања за трошкове реструктурирања</c:v>
                  </c:pt>
                  <c:pt idx="103">
                    <c:v>4. Резервисања за накнаде и друге бенефиције запослених</c:v>
                  </c:pt>
                  <c:pt idx="104">
                    <c:v>5. Резервисања за трошкове судских спорова</c:v>
                  </c:pt>
                  <c:pt idx="105">
                    <c:v>6. Остала дугорочна резервисања</c:v>
                  </c:pt>
                  <c:pt idx="106">
                    <c:v>II. ДУГОРОЧНЕ ОБАВЕЗЕ (0433 + 0434 + 0435 + 0436 + 0437 + 0438 + 0439 + 0440)</c:v>
                  </c:pt>
                  <c:pt idx="107">
                    <c:v>1. Обавезе које се могу конвертовати у капитал</c:v>
                  </c:pt>
                  <c:pt idx="108">
                    <c:v>2. Обавезе према матичним и зависним правним лицима</c:v>
                  </c:pt>
                  <c:pt idx="109">
                    <c:v>3. Обавезе према осталим повезаним правним лицима</c:v>
                  </c:pt>
                  <c:pt idx="110">
                    <c:v>4. Обавезе по емитованим хартијама од вредности у периоду дужем од годину дана</c:v>
                  </c:pt>
                  <c:pt idx="111">
                    <c:v>5. Дугорочни кредити и зајмови у земљи</c:v>
                  </c:pt>
                  <c:pt idx="112">
                    <c:v>6. Дугорочни кредити и зајмови у иностранству</c:v>
                  </c:pt>
                  <c:pt idx="113">
                    <c:v>7. Обавезе по основу финансијског лизинга</c:v>
                  </c:pt>
                  <c:pt idx="114">
                    <c:v>8. Остале дугорочне обавезе</c:v>
                  </c:pt>
                  <c:pt idx="115">
                    <c:v>В. ОДЛОЖЕНЕ ПОРЕСКЕ ОБАВЕЗЕ</c:v>
                  </c:pt>
                  <c:pt idx="116">
                    <c:v>Г. КРАТКОРОЧНЕ ОБАВЕЗЕ (0443 + 0450 + 0451 + 0459 + 0460 + 0461 + 0462)</c:v>
                  </c:pt>
                  <c:pt idx="117">
                    <c:v>I. КРАТКОРОЧНЕ ФИНАНСИЈСКЕ ОБАВЕЗЕ (0444 + 0445 + 0446 + 0447 + 0448 + 0449)</c:v>
                  </c:pt>
                  <c:pt idx="118">
                    <c:v>1. Краткорочни кредити од матичних и зависних правних лица</c:v>
                  </c:pt>
                  <c:pt idx="119">
                    <c:v>2. Краткорочни кредити од осталих повезаних правних лица</c:v>
                  </c:pt>
                  <c:pt idx="120">
                    <c:v>3. Краткорочни кредити и зајмови у земљи</c:v>
                  </c:pt>
                  <c:pt idx="121">
                    <c:v>4. Краткорочни кредити и зајмови у иностранству</c:v>
                  </c:pt>
                  <c:pt idx="122">
                    <c:v>5. Обавезе по основу сталних средстава и средстава обустављеног пословања намењених продаји</c:v>
                  </c:pt>
                  <c:pt idx="123">
                    <c:v>6. Остале краткорочне финансијске обавезе</c:v>
                  </c:pt>
                  <c:pt idx="124">
                    <c:v>II. ПРИМЉЕНИ АВАНСИ, ДЕПОЗИТИ И КАУЦИЈЕ</c:v>
                  </c:pt>
                  <c:pt idx="125">
                    <c:v>III. ОБАВЕЗЕ ИЗ ПОСЛОВАЊА (0452 + 0453 + 0454 + 0455 + 0456 + 0457 + 0458)</c:v>
                  </c:pt>
                  <c:pt idx="126">
                    <c:v>1. Добављачи – матична и зависна правна лица у земљи</c:v>
                  </c:pt>
                  <c:pt idx="127">
                    <c:v>2. Добављачи – матична и зависна правна лица у иностранству</c:v>
                  </c:pt>
                  <c:pt idx="128">
                    <c:v>3. Добављачи – остала повезана правна лица у земљи</c:v>
                  </c:pt>
                  <c:pt idx="129">
                    <c:v>4. Добављачи – остала повезана правна лица у иностранству</c:v>
                  </c:pt>
                  <c:pt idx="130">
                    <c:v>5. Добављачи у земљи</c:v>
                  </c:pt>
                  <c:pt idx="131">
                    <c:v>6. Добављачи у иностранству</c:v>
                  </c:pt>
                  <c:pt idx="132">
                    <c:v>7. Остале обавезе из пословања</c:v>
                  </c:pt>
                  <c:pt idx="133">
                    <c:v>IV. ОСТАЛЕ КРАТКОРОЧНЕ ОБАВЕЗЕ</c:v>
                  </c:pt>
                  <c:pt idx="134">
                    <c:v>V. ОБАВЕЗЕ ПО ОСНОВУ ПОРЕЗА НА ДОДАТУ ВРЕДНОСТ</c:v>
                  </c:pt>
                  <c:pt idx="135">
                    <c:v>VI. ОБАВЕЗЕ ЗА ОСТАЛЕ ПОРЕЗЕ, ДОПРИНОСЕ И ДРУГЕ ДАЖБИНЕ</c:v>
                  </c:pt>
                  <c:pt idx="136">
                    <c:v>VII. ПАСИВНА ВРЕМЕНСКА РАЗГРАНИЧЕЊА</c:v>
                  </c:pt>
                  <c:pt idx="137">
                    <c:v>Д. ГУБИТАК ИЗНАД ВИСИНЕ КАПИТАЛА (0412 + 0416 + 0421 – 0420 – 0417 – 0415 – 0414 – 0413 – 0411 – 0402) ≥ 0 = (0441 + 0424 + 0442 – 0071) ≥ 0</c:v>
                  </c:pt>
                  <c:pt idx="138">
                    <c:v>Ђ. УКУПНА ПАСИВА (0424 + 0442 + 0441 + 0401 – 0463) ≥ 0</c:v>
                  </c:pt>
                  <c:pt idx="139">
                    <c:v>Е. ВАНБИЛАНСНА ПАСИВА</c:v>
                  </c:pt>
                </c:lvl>
                <c:lvl>
                  <c:pt idx="2">
                    <c:v>0</c:v>
                  </c:pt>
                  <c:pt idx="4">
                    <c:v>1</c:v>
                  </c:pt>
                  <c:pt idx="5">
                    <c:v>010 и део 019</c:v>
                  </c:pt>
                  <c:pt idx="6">
                    <c:v>011, 012 и део 019</c:v>
                  </c:pt>
                  <c:pt idx="7">
                    <c:v>013 и део 019</c:v>
                  </c:pt>
                  <c:pt idx="8">
                    <c:v>014 и део 019</c:v>
                  </c:pt>
                  <c:pt idx="9">
                    <c:v>015 и део 019</c:v>
                  </c:pt>
                  <c:pt idx="10">
                    <c:v>016 и део 019</c:v>
                  </c:pt>
                  <c:pt idx="11">
                    <c:v>2</c:v>
                  </c:pt>
                  <c:pt idx="12">
                    <c:v>020, 021 и део 029</c:v>
                  </c:pt>
                  <c:pt idx="13">
                    <c:v>022 и део 029</c:v>
                  </c:pt>
                  <c:pt idx="14">
                    <c:v>023 и део 029</c:v>
                  </c:pt>
                  <c:pt idx="15">
                    <c:v>024 и део 029</c:v>
                  </c:pt>
                  <c:pt idx="16">
                    <c:v>025 и део 029</c:v>
                  </c:pt>
                  <c:pt idx="17">
                    <c:v>026 и део 029</c:v>
                  </c:pt>
                  <c:pt idx="18">
                    <c:v>027 и део 029</c:v>
                  </c:pt>
                  <c:pt idx="19">
                    <c:v>028 и део 029</c:v>
                  </c:pt>
                  <c:pt idx="20">
                    <c:v>3</c:v>
                  </c:pt>
                  <c:pt idx="21">
                    <c:v>030, 031 и део 039</c:v>
                  </c:pt>
                  <c:pt idx="22">
                    <c:v>032 и део 039</c:v>
                  </c:pt>
                  <c:pt idx="23">
                    <c:v>037 и део 039</c:v>
                  </c:pt>
                  <c:pt idx="24">
                    <c:v>038 и део 039</c:v>
                  </c:pt>
                  <c:pt idx="25">
                    <c:v>04. осим 047</c:v>
                  </c:pt>
                  <c:pt idx="26">
                    <c:v>040 и део 049</c:v>
                  </c:pt>
                  <c:pt idx="27">
                    <c:v>041 и део 049</c:v>
                  </c:pt>
                  <c:pt idx="28">
                    <c:v>042 и део 049</c:v>
                  </c:pt>
                  <c:pt idx="29">
                    <c:v>део 043, део 044 и део 049</c:v>
                  </c:pt>
                  <c:pt idx="30">
                    <c:v>део 043, део 044 и део 049</c:v>
                  </c:pt>
                  <c:pt idx="31">
                    <c:v>део 045 и део 049</c:v>
                  </c:pt>
                  <c:pt idx="32">
                    <c:v>део 045 и део 049</c:v>
                  </c:pt>
                  <c:pt idx="33">
                    <c:v>046 и део 049</c:v>
                  </c:pt>
                  <c:pt idx="34">
                    <c:v>048 и део 049</c:v>
                  </c:pt>
                  <c:pt idx="35">
                    <c:v>5</c:v>
                  </c:pt>
                  <c:pt idx="36">
                    <c:v>050 и део 059</c:v>
                  </c:pt>
                  <c:pt idx="37">
                    <c:v>051 и део 059</c:v>
                  </c:pt>
                  <c:pt idx="38">
                    <c:v>052 и део 059</c:v>
                  </c:pt>
                  <c:pt idx="39">
                    <c:v>053 и део 059</c:v>
                  </c:pt>
                  <c:pt idx="40">
                    <c:v>054 и део 059</c:v>
                  </c:pt>
                  <c:pt idx="41">
                    <c:v>055 и део 059</c:v>
                  </c:pt>
                  <c:pt idx="42">
                    <c:v>056 и део 059</c:v>
                  </c:pt>
                  <c:pt idx="43">
                    <c:v>288</c:v>
                  </c:pt>
                  <c:pt idx="45">
                    <c:v>Класа 1</c:v>
                  </c:pt>
                  <c:pt idx="46">
                    <c:v>10</c:v>
                  </c:pt>
                  <c:pt idx="47">
                    <c:v>11</c:v>
                  </c:pt>
                  <c:pt idx="48">
                    <c:v>12</c:v>
                  </c:pt>
                  <c:pt idx="49">
                    <c:v>13</c:v>
                  </c:pt>
                  <c:pt idx="50">
                    <c:v>14</c:v>
                  </c:pt>
                  <c:pt idx="51">
                    <c:v>15</c:v>
                  </c:pt>
                  <c:pt idx="53">
                    <c:v>200 и део 209</c:v>
                  </c:pt>
                  <c:pt idx="54">
                    <c:v>201 и део 209</c:v>
                  </c:pt>
                  <c:pt idx="55">
                    <c:v>202 и део 209</c:v>
                  </c:pt>
                  <c:pt idx="56">
                    <c:v>203 и део 209</c:v>
                  </c:pt>
                  <c:pt idx="57">
                    <c:v>204 и део 209</c:v>
                  </c:pt>
                  <c:pt idx="58">
                    <c:v>205 и део 209</c:v>
                  </c:pt>
                  <c:pt idx="59">
                    <c:v>206 и део 209</c:v>
                  </c:pt>
                  <c:pt idx="60">
                    <c:v>21</c:v>
                  </c:pt>
                  <c:pt idx="61">
                    <c:v>22</c:v>
                  </c:pt>
                  <c:pt idx="62">
                    <c:v>236</c:v>
                  </c:pt>
                  <c:pt idx="63">
                    <c:v>23 осим 236 и 237</c:v>
                  </c:pt>
                  <c:pt idx="64">
                    <c:v>230 и део 239</c:v>
                  </c:pt>
                  <c:pt idx="65">
                    <c:v>231 и део 239</c:v>
                  </c:pt>
                  <c:pt idx="66">
                    <c:v>232 и део 239</c:v>
                  </c:pt>
                  <c:pt idx="67">
                    <c:v>233 и део 239</c:v>
                  </c:pt>
                  <c:pt idx="68">
                    <c:v>234, 235, 238 и део 239</c:v>
                  </c:pt>
                  <c:pt idx="69">
                    <c:v>24</c:v>
                  </c:pt>
                  <c:pt idx="70">
                    <c:v>27</c:v>
                  </c:pt>
                  <c:pt idx="71">
                    <c:v>28 осим 288</c:v>
                  </c:pt>
                  <c:pt idx="73">
                    <c:v>88</c:v>
                  </c:pt>
                  <c:pt idx="76">
                    <c:v>30</c:v>
                  </c:pt>
                  <c:pt idx="77">
                    <c:v>300</c:v>
                  </c:pt>
                  <c:pt idx="78">
                    <c:v>301</c:v>
                  </c:pt>
                  <c:pt idx="79">
                    <c:v>302</c:v>
                  </c:pt>
                  <c:pt idx="80">
                    <c:v>303</c:v>
                  </c:pt>
                  <c:pt idx="81">
                    <c:v>304</c:v>
                  </c:pt>
                  <c:pt idx="82">
                    <c:v>305</c:v>
                  </c:pt>
                  <c:pt idx="83">
                    <c:v>306</c:v>
                  </c:pt>
                  <c:pt idx="84">
                    <c:v>309</c:v>
                  </c:pt>
                  <c:pt idx="85">
                    <c:v>31</c:v>
                  </c:pt>
                  <c:pt idx="86">
                    <c:v>047 и 237</c:v>
                  </c:pt>
                  <c:pt idx="87">
                    <c:v>32</c:v>
                  </c:pt>
                  <c:pt idx="88">
                    <c:v>330</c:v>
                  </c:pt>
                  <c:pt idx="89">
                    <c:v>33 осим 330</c:v>
                  </c:pt>
                  <c:pt idx="90">
                    <c:v>33 осим 330</c:v>
                  </c:pt>
                  <c:pt idx="91">
                    <c:v>34</c:v>
                  </c:pt>
                  <c:pt idx="92">
                    <c:v>340</c:v>
                  </c:pt>
                  <c:pt idx="93">
                    <c:v>341</c:v>
                  </c:pt>
                  <c:pt idx="95">
                    <c:v>35</c:v>
                  </c:pt>
                  <c:pt idx="96">
                    <c:v>350</c:v>
                  </c:pt>
                  <c:pt idx="97">
                    <c:v>351</c:v>
                  </c:pt>
                  <c:pt idx="99">
                    <c:v>40</c:v>
                  </c:pt>
                  <c:pt idx="100">
                    <c:v>400</c:v>
                  </c:pt>
                  <c:pt idx="101">
                    <c:v>401</c:v>
                  </c:pt>
                  <c:pt idx="102">
                    <c:v>403</c:v>
                  </c:pt>
                  <c:pt idx="103">
                    <c:v>404</c:v>
                  </c:pt>
                  <c:pt idx="104">
                    <c:v>405</c:v>
                  </c:pt>
                  <c:pt idx="105">
                    <c:v>402 и 409</c:v>
                  </c:pt>
                  <c:pt idx="106">
                    <c:v>41</c:v>
                  </c:pt>
                  <c:pt idx="107">
                    <c:v>410</c:v>
                  </c:pt>
                  <c:pt idx="108">
                    <c:v>411</c:v>
                  </c:pt>
                  <c:pt idx="109">
                    <c:v>412</c:v>
                  </c:pt>
                  <c:pt idx="110">
                    <c:v>413</c:v>
                  </c:pt>
                  <c:pt idx="111">
                    <c:v>414</c:v>
                  </c:pt>
                  <c:pt idx="112">
                    <c:v>415</c:v>
                  </c:pt>
                  <c:pt idx="113">
                    <c:v>416</c:v>
                  </c:pt>
                  <c:pt idx="114">
                    <c:v>419</c:v>
                  </c:pt>
                  <c:pt idx="115">
                    <c:v>498</c:v>
                  </c:pt>
                  <c:pt idx="116">
                    <c:v>42 до 49 (осим 498)</c:v>
                  </c:pt>
                  <c:pt idx="117">
                    <c:v>42</c:v>
                  </c:pt>
                  <c:pt idx="118">
                    <c:v>420</c:v>
                  </c:pt>
                  <c:pt idx="119">
                    <c:v>421</c:v>
                  </c:pt>
                  <c:pt idx="120">
                    <c:v>422</c:v>
                  </c:pt>
                  <c:pt idx="121">
                    <c:v>423</c:v>
                  </c:pt>
                  <c:pt idx="122">
                    <c:v>427</c:v>
                  </c:pt>
                  <c:pt idx="123">
                    <c:v>424, 425, 426 и 429</c:v>
                  </c:pt>
                  <c:pt idx="124">
                    <c:v>430</c:v>
                  </c:pt>
                  <c:pt idx="125">
                    <c:v>43 осим 430</c:v>
                  </c:pt>
                  <c:pt idx="126">
                    <c:v>431</c:v>
                  </c:pt>
                  <c:pt idx="127">
                    <c:v>432</c:v>
                  </c:pt>
                  <c:pt idx="128">
                    <c:v>433</c:v>
                  </c:pt>
                  <c:pt idx="129">
                    <c:v>434</c:v>
                  </c:pt>
                  <c:pt idx="130">
                    <c:v>435</c:v>
                  </c:pt>
                  <c:pt idx="131">
                    <c:v>436</c:v>
                  </c:pt>
                  <c:pt idx="132">
                    <c:v>439</c:v>
                  </c:pt>
                  <c:pt idx="133">
                    <c:v>44, 45 и 46</c:v>
                  </c:pt>
                  <c:pt idx="134">
                    <c:v>47</c:v>
                  </c:pt>
                  <c:pt idx="135">
                    <c:v>48</c:v>
                  </c:pt>
                  <c:pt idx="136">
                    <c:v>49 осим 498</c:v>
                  </c:pt>
                  <c:pt idx="139">
                    <c:v>89</c:v>
                  </c:pt>
                </c:lvl>
              </c:multiLvlStrCache>
            </c:multiLvlStrRef>
          </c:cat>
          <c:val>
            <c:numRef>
              <c:f>'Биланс стања'!$I$8:$I$147</c:f>
              <c:numCache>
                <c:formatCode>#,##0</c:formatCode>
                <c:ptCount val="140"/>
                <c:pt idx="3">
                  <c:v>90.657598104772461</c:v>
                </c:pt>
                <c:pt idx="4">
                  <c:v>98.852239803877879</c:v>
                </c:pt>
                <c:pt idx="6">
                  <c:v>98.852239803877879</c:v>
                </c:pt>
                <c:pt idx="11">
                  <c:v>88.961907397159194</c:v>
                </c:pt>
                <c:pt idx="13">
                  <c:v>44.635664591724641</c:v>
                </c:pt>
                <c:pt idx="14">
                  <c:v>83.500258385215446</c:v>
                </c:pt>
                <c:pt idx="44">
                  <c:v>142.91088816760106</c:v>
                </c:pt>
                <c:pt idx="45">
                  <c:v>151.2672811059908</c:v>
                </c:pt>
                <c:pt idx="46">
                  <c:v>155.85738539898134</c:v>
                </c:pt>
                <c:pt idx="49">
                  <c:v>109.6774193548387</c:v>
                </c:pt>
                <c:pt idx="52">
                  <c:v>136.21812562092944</c:v>
                </c:pt>
                <c:pt idx="57">
                  <c:v>136.21812562092944</c:v>
                </c:pt>
                <c:pt idx="60">
                  <c:v>77.331189710610943</c:v>
                </c:pt>
                <c:pt idx="61">
                  <c:v>123.84196185286103</c:v>
                </c:pt>
                <c:pt idx="69">
                  <c:v>38.847338319401672</c:v>
                </c:pt>
                <c:pt idx="72">
                  <c:v>101.40671947555313</c:v>
                </c:pt>
                <c:pt idx="73">
                  <c:v>82.62715719875041</c:v>
                </c:pt>
                <c:pt idx="75">
                  <c:v>126.22773602388551</c:v>
                </c:pt>
                <c:pt idx="76">
                  <c:v>100</c:v>
                </c:pt>
                <c:pt idx="78">
                  <c:v>100</c:v>
                </c:pt>
                <c:pt idx="91">
                  <c:v>108.87351778656127</c:v>
                </c:pt>
                <c:pt idx="93">
                  <c:v>336.94189602446482</c:v>
                </c:pt>
                <c:pt idx="95">
                  <c:v>79.025050778605276</c:v>
                </c:pt>
                <c:pt idx="96">
                  <c:v>79.025050778605276</c:v>
                </c:pt>
                <c:pt idx="98">
                  <c:v>89.20289855072464</c:v>
                </c:pt>
                <c:pt idx="106">
                  <c:v>89.20289855072464</c:v>
                </c:pt>
                <c:pt idx="113">
                  <c:v>89.20289855072464</c:v>
                </c:pt>
                <c:pt idx="116">
                  <c:v>93.704959728698597</c:v>
                </c:pt>
                <c:pt idx="117">
                  <c:v>41.282971749648823</c:v>
                </c:pt>
                <c:pt idx="123">
                  <c:v>25.675042921804277</c:v>
                </c:pt>
                <c:pt idx="125">
                  <c:v>53.553921568627452</c:v>
                </c:pt>
                <c:pt idx="130">
                  <c:v>119.30111930111931</c:v>
                </c:pt>
                <c:pt idx="131">
                  <c:v>0</c:v>
                </c:pt>
                <c:pt idx="133">
                  <c:v>155.05542492442055</c:v>
                </c:pt>
                <c:pt idx="135">
                  <c:v>265.42699724517905</c:v>
                </c:pt>
                <c:pt idx="136">
                  <c:v>626.57807308970098</c:v>
                </c:pt>
                <c:pt idx="138">
                  <c:v>101.40671947555313</c:v>
                </c:pt>
                <c:pt idx="139">
                  <c:v>82.62715719875041</c:v>
                </c:pt>
              </c:numCache>
            </c:numRef>
          </c:val>
        </c:ser>
        <c:axId val="77353344"/>
        <c:axId val="77354880"/>
      </c:barChart>
      <c:catAx>
        <c:axId val="77353344"/>
        <c:scaling>
          <c:orientation val="minMax"/>
        </c:scaling>
        <c:axPos val="b"/>
        <c:numFmt formatCode="General" sourceLinked="0"/>
        <c:tickLblPos val="nextTo"/>
        <c:crossAx val="77354880"/>
        <c:crosses val="autoZero"/>
        <c:auto val="1"/>
        <c:lblAlgn val="ctr"/>
        <c:lblOffset val="100"/>
      </c:catAx>
      <c:valAx>
        <c:axId val="77354880"/>
        <c:scaling>
          <c:orientation val="minMax"/>
        </c:scaling>
        <c:axPos val="l"/>
        <c:majorGridlines/>
        <c:numFmt formatCode="#,##0" sourceLinked="1"/>
        <c:tickLblPos val="nextTo"/>
        <c:crossAx val="77353344"/>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tabColor theme="0"/>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32964" cy="60913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K94"/>
  <sheetViews>
    <sheetView tabSelected="1" topLeftCell="B78" zoomScale="55" zoomScaleNormal="55" workbookViewId="0">
      <selection activeCell="G92" sqref="G92:I95"/>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28515625" style="2" customWidth="1"/>
    <col min="10" max="10" width="11.7109375" style="2" hidden="1" customWidth="1"/>
    <col min="11" max="11" width="12.42578125" style="2" hidden="1"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1" ht="24" customHeight="1"/>
    <row r="2" spans="2:11" ht="24" customHeight="1">
      <c r="I2" s="17" t="s">
        <v>650</v>
      </c>
    </row>
    <row r="3" spans="2:11" customFormat="1">
      <c r="B3" s="1" t="s">
        <v>756</v>
      </c>
      <c r="J3" s="2"/>
    </row>
    <row r="4" spans="2:11" customFormat="1">
      <c r="B4" s="1" t="s">
        <v>757</v>
      </c>
    </row>
    <row r="5" spans="2:11" customFormat="1">
      <c r="B5" s="1"/>
    </row>
    <row r="6" spans="2:11" ht="27">
      <c r="B6" s="517" t="s">
        <v>805</v>
      </c>
      <c r="C6" s="517"/>
      <c r="D6" s="517"/>
      <c r="E6" s="517"/>
      <c r="F6" s="517"/>
      <c r="G6" s="517"/>
      <c r="H6" s="517"/>
      <c r="I6" s="517"/>
      <c r="J6"/>
    </row>
    <row r="7" spans="2:11" hidden="1">
      <c r="F7" s="4"/>
      <c r="G7" s="4"/>
    </row>
    <row r="8" spans="2:11" hidden="1"/>
    <row r="9" spans="2:11" ht="24" thickBot="1">
      <c r="I9" s="159" t="s">
        <v>291</v>
      </c>
    </row>
    <row r="10" spans="2:11" ht="44.25" customHeight="1">
      <c r="B10" s="518" t="s">
        <v>95</v>
      </c>
      <c r="C10" s="522" t="s">
        <v>0</v>
      </c>
      <c r="D10" s="522" t="s">
        <v>105</v>
      </c>
      <c r="E10" s="524" t="s">
        <v>806</v>
      </c>
      <c r="F10" s="524" t="s">
        <v>807</v>
      </c>
      <c r="G10" s="526" t="s">
        <v>808</v>
      </c>
      <c r="H10" s="527"/>
      <c r="I10" s="520" t="s">
        <v>795</v>
      </c>
    </row>
    <row r="11" spans="2:11" ht="38.25" customHeight="1" thickBot="1">
      <c r="B11" s="519"/>
      <c r="C11" s="523"/>
      <c r="D11" s="528"/>
      <c r="E11" s="525"/>
      <c r="F11" s="525"/>
      <c r="G11" s="173" t="s">
        <v>1</v>
      </c>
      <c r="H11" s="174" t="s">
        <v>66</v>
      </c>
      <c r="I11" s="521"/>
    </row>
    <row r="12" spans="2:11" s="43" customFormat="1" ht="21" customHeight="1">
      <c r="B12" s="172">
        <v>1</v>
      </c>
      <c r="C12" s="171">
        <v>2</v>
      </c>
      <c r="D12" s="171">
        <v>3</v>
      </c>
      <c r="E12" s="171">
        <v>4</v>
      </c>
      <c r="F12" s="171">
        <v>5</v>
      </c>
      <c r="G12" s="171">
        <v>6</v>
      </c>
      <c r="H12" s="171">
        <v>7</v>
      </c>
      <c r="I12" s="170">
        <v>8</v>
      </c>
    </row>
    <row r="13" spans="2:11" s="57" customFormat="1" ht="35.1" customHeight="1">
      <c r="B13" s="94"/>
      <c r="C13" s="155" t="s">
        <v>212</v>
      </c>
      <c r="D13" s="95"/>
      <c r="E13" s="311"/>
      <c r="F13" s="311"/>
      <c r="G13" s="311"/>
      <c r="H13" s="311"/>
      <c r="I13" s="284"/>
    </row>
    <row r="14" spans="2:11" s="58" customFormat="1" ht="35.1" customHeight="1">
      <c r="B14" s="210" t="s">
        <v>213</v>
      </c>
      <c r="C14" s="211" t="s">
        <v>214</v>
      </c>
      <c r="D14" s="212">
        <v>1001</v>
      </c>
      <c r="E14" s="312">
        <f>E15+E22+E29+E30</f>
        <v>79340</v>
      </c>
      <c r="F14" s="312">
        <f>F15+F22+F29+F30</f>
        <v>85889</v>
      </c>
      <c r="G14" s="312">
        <f>G15+G22+G29+G30</f>
        <v>42087</v>
      </c>
      <c r="H14" s="479">
        <f>H15+H22+H29+H30</f>
        <v>46663</v>
      </c>
      <c r="I14" s="327">
        <f>H14/G14*100</f>
        <v>110.8727160405826</v>
      </c>
      <c r="K14" s="479">
        <f>K15+K22+K29+K30</f>
        <v>58013</v>
      </c>
    </row>
    <row r="15" spans="2:11" s="57" customFormat="1" ht="35.1" customHeight="1">
      <c r="B15" s="94">
        <v>60</v>
      </c>
      <c r="C15" s="155" t="s">
        <v>215</v>
      </c>
      <c r="D15" s="95">
        <v>1002</v>
      </c>
      <c r="E15" s="476">
        <f>E16+E17+E18+E19+E20+E21</f>
        <v>69</v>
      </c>
      <c r="F15" s="476">
        <f>F16+F17+F18+F19+F20+F21</f>
        <v>90</v>
      </c>
      <c r="G15" s="476">
        <f>G16+G17+G18+G19+G20+G21</f>
        <v>45</v>
      </c>
      <c r="H15" s="476">
        <f>H16+H17+H18+H19+H20+H21</f>
        <v>71</v>
      </c>
      <c r="I15" s="327">
        <f t="shared" ref="I15:I72" si="0">H15/G15*100</f>
        <v>157.77777777777777</v>
      </c>
      <c r="K15" s="480">
        <v>27</v>
      </c>
    </row>
    <row r="16" spans="2:11" s="57" customFormat="1" ht="35.1" customHeight="1">
      <c r="B16" s="96">
        <v>600</v>
      </c>
      <c r="C16" s="156" t="s">
        <v>216</v>
      </c>
      <c r="D16" s="97">
        <v>1003</v>
      </c>
      <c r="E16" s="313"/>
      <c r="F16" s="313"/>
      <c r="G16" s="313"/>
      <c r="H16" s="313"/>
      <c r="I16" s="327"/>
      <c r="K16" s="480"/>
    </row>
    <row r="17" spans="2:11" s="57" customFormat="1" ht="35.1" customHeight="1">
      <c r="B17" s="96">
        <v>601</v>
      </c>
      <c r="C17" s="156" t="s">
        <v>217</v>
      </c>
      <c r="D17" s="97">
        <v>1004</v>
      </c>
      <c r="E17" s="314"/>
      <c r="F17" s="313"/>
      <c r="G17" s="313"/>
      <c r="H17" s="313"/>
      <c r="I17" s="327"/>
      <c r="K17" s="480"/>
    </row>
    <row r="18" spans="2:11" s="57" customFormat="1" ht="35.1" customHeight="1">
      <c r="B18" s="96">
        <v>602</v>
      </c>
      <c r="C18" s="156" t="s">
        <v>218</v>
      </c>
      <c r="D18" s="97">
        <v>1005</v>
      </c>
      <c r="E18" s="314"/>
      <c r="F18" s="313"/>
      <c r="G18" s="313"/>
      <c r="H18" s="313"/>
      <c r="I18" s="327"/>
      <c r="K18" s="480"/>
    </row>
    <row r="19" spans="2:11" s="57" customFormat="1" ht="35.1" customHeight="1">
      <c r="B19" s="96">
        <v>603</v>
      </c>
      <c r="C19" s="156" t="s">
        <v>219</v>
      </c>
      <c r="D19" s="97">
        <v>1006</v>
      </c>
      <c r="E19" s="313"/>
      <c r="F19" s="313"/>
      <c r="G19" s="313"/>
      <c r="H19" s="313"/>
      <c r="I19" s="327"/>
      <c r="K19" s="480"/>
    </row>
    <row r="20" spans="2:11" s="57" customFormat="1" ht="35.1" customHeight="1">
      <c r="B20" s="96">
        <v>604</v>
      </c>
      <c r="C20" s="156" t="s">
        <v>220</v>
      </c>
      <c r="D20" s="97">
        <v>1007</v>
      </c>
      <c r="E20" s="313">
        <v>69</v>
      </c>
      <c r="F20" s="313">
        <v>90</v>
      </c>
      <c r="G20" s="313">
        <v>45</v>
      </c>
      <c r="H20" s="313">
        <v>71</v>
      </c>
      <c r="I20" s="327">
        <f t="shared" si="0"/>
        <v>157.77777777777777</v>
      </c>
      <c r="K20" s="480">
        <v>27</v>
      </c>
    </row>
    <row r="21" spans="2:11" s="57" customFormat="1" ht="35.1" customHeight="1">
      <c r="B21" s="96">
        <v>605</v>
      </c>
      <c r="C21" s="156" t="s">
        <v>221</v>
      </c>
      <c r="D21" s="97">
        <v>1008</v>
      </c>
      <c r="E21" s="313"/>
      <c r="F21" s="313"/>
      <c r="G21" s="313"/>
      <c r="H21" s="313"/>
      <c r="I21" s="327"/>
      <c r="K21" s="480"/>
    </row>
    <row r="22" spans="2:11" s="57" customFormat="1" ht="35.1" customHeight="1">
      <c r="B22" s="94">
        <v>61</v>
      </c>
      <c r="C22" s="155" t="s">
        <v>222</v>
      </c>
      <c r="D22" s="95">
        <v>1009</v>
      </c>
      <c r="E22" s="475">
        <f>SUM(E23:E28)</f>
        <v>79245</v>
      </c>
      <c r="F22" s="475">
        <f>SUM(F23:F28)</f>
        <v>85699</v>
      </c>
      <c r="G22" s="475">
        <f>SUM(G23:G28)</f>
        <v>41993</v>
      </c>
      <c r="H22" s="475">
        <f>SUM(H23:H28)</f>
        <v>46592</v>
      </c>
      <c r="I22" s="327">
        <f t="shared" si="0"/>
        <v>110.95182530421737</v>
      </c>
      <c r="K22" s="481">
        <f>SUM(K23:K28)</f>
        <v>57305</v>
      </c>
    </row>
    <row r="23" spans="2:11" s="57" customFormat="1" ht="35.1" customHeight="1">
      <c r="B23" s="96">
        <v>610</v>
      </c>
      <c r="C23" s="156" t="s">
        <v>223</v>
      </c>
      <c r="D23" s="97">
        <v>1010</v>
      </c>
      <c r="E23" s="313"/>
      <c r="F23" s="313"/>
      <c r="G23" s="313"/>
      <c r="H23" s="313"/>
      <c r="I23" s="327"/>
      <c r="K23" s="480"/>
    </row>
    <row r="24" spans="2:11" s="57" customFormat="1" ht="35.1" customHeight="1">
      <c r="B24" s="96">
        <v>611</v>
      </c>
      <c r="C24" s="156" t="s">
        <v>224</v>
      </c>
      <c r="D24" s="97">
        <v>1011</v>
      </c>
      <c r="E24" s="313"/>
      <c r="F24" s="313"/>
      <c r="G24" s="313"/>
      <c r="H24" s="313"/>
      <c r="I24" s="327"/>
      <c r="K24" s="480"/>
    </row>
    <row r="25" spans="2:11" s="57" customFormat="1" ht="35.1" customHeight="1">
      <c r="B25" s="96">
        <v>612</v>
      </c>
      <c r="C25" s="156" t="s">
        <v>225</v>
      </c>
      <c r="D25" s="97">
        <v>1012</v>
      </c>
      <c r="E25" s="313"/>
      <c r="F25" s="313"/>
      <c r="G25" s="313"/>
      <c r="H25" s="313"/>
      <c r="I25" s="327"/>
      <c r="K25" s="480"/>
    </row>
    <row r="26" spans="2:11" s="57" customFormat="1" ht="35.1" customHeight="1">
      <c r="B26" s="96">
        <v>613</v>
      </c>
      <c r="C26" s="156" t="s">
        <v>226</v>
      </c>
      <c r="D26" s="97">
        <v>1013</v>
      </c>
      <c r="E26" s="313"/>
      <c r="F26" s="313"/>
      <c r="G26" s="313"/>
      <c r="H26" s="313"/>
      <c r="I26" s="327"/>
      <c r="K26" s="480"/>
    </row>
    <row r="27" spans="2:11" s="57" customFormat="1" ht="35.1" customHeight="1">
      <c r="B27" s="96">
        <v>614</v>
      </c>
      <c r="C27" s="156" t="s">
        <v>227</v>
      </c>
      <c r="D27" s="97">
        <v>1014</v>
      </c>
      <c r="E27" s="313">
        <v>79245</v>
      </c>
      <c r="F27" s="313">
        <v>85699</v>
      </c>
      <c r="G27" s="313">
        <v>41993</v>
      </c>
      <c r="H27" s="313">
        <v>46592</v>
      </c>
      <c r="I27" s="327">
        <f t="shared" si="0"/>
        <v>110.95182530421737</v>
      </c>
      <c r="K27" s="480">
        <v>57305</v>
      </c>
    </row>
    <row r="28" spans="2:11" s="57" customFormat="1" ht="35.1" customHeight="1">
      <c r="B28" s="96">
        <v>615</v>
      </c>
      <c r="C28" s="156" t="s">
        <v>228</v>
      </c>
      <c r="D28" s="97">
        <v>1015</v>
      </c>
      <c r="E28" s="315"/>
      <c r="F28" s="313"/>
      <c r="G28" s="313"/>
      <c r="H28" s="313"/>
      <c r="I28" s="327"/>
      <c r="K28" s="480"/>
    </row>
    <row r="29" spans="2:11" s="57" customFormat="1" ht="35.1" customHeight="1">
      <c r="B29" s="96">
        <v>64</v>
      </c>
      <c r="C29" s="155" t="s">
        <v>229</v>
      </c>
      <c r="D29" s="95">
        <v>1016</v>
      </c>
      <c r="E29" s="476">
        <v>0</v>
      </c>
      <c r="F29" s="476"/>
      <c r="G29" s="476"/>
      <c r="H29" s="476"/>
      <c r="I29" s="327"/>
      <c r="K29" s="480"/>
    </row>
    <row r="30" spans="2:11" s="57" customFormat="1" ht="35.1" customHeight="1">
      <c r="B30" s="96">
        <v>65</v>
      </c>
      <c r="C30" s="155" t="s">
        <v>230</v>
      </c>
      <c r="D30" s="97">
        <v>1017</v>
      </c>
      <c r="E30" s="313">
        <v>26</v>
      </c>
      <c r="F30" s="316">
        <v>100</v>
      </c>
      <c r="G30" s="316">
        <v>49</v>
      </c>
      <c r="H30" s="313"/>
      <c r="I30" s="327">
        <f t="shared" si="0"/>
        <v>0</v>
      </c>
      <c r="K30" s="480">
        <v>681</v>
      </c>
    </row>
    <row r="31" spans="2:11" s="57" customFormat="1" ht="35.1" customHeight="1">
      <c r="B31" s="94"/>
      <c r="C31" s="155" t="s">
        <v>231</v>
      </c>
      <c r="E31" s="313"/>
      <c r="F31" s="316"/>
      <c r="G31" s="316"/>
      <c r="H31" s="313"/>
      <c r="I31" s="327"/>
      <c r="K31" s="480"/>
    </row>
    <row r="32" spans="2:11" s="57" customFormat="1" ht="39.75" customHeight="1">
      <c r="B32" s="210" t="s">
        <v>232</v>
      </c>
      <c r="C32" s="211" t="s">
        <v>233</v>
      </c>
      <c r="D32" s="212">
        <v>1018</v>
      </c>
      <c r="E32" s="317">
        <f>E33-E34+E35+E36+E37+E38+E39+E40+E41+E42+E43</f>
        <v>73613</v>
      </c>
      <c r="F32" s="317">
        <f>F33-F34+F35+F36+F37+F38+F39+F40+F41+F42+F43</f>
        <v>81792</v>
      </c>
      <c r="G32" s="317">
        <f>G33-G34+G35+G36+G37+G38+G39+G40+G41+G42+G43</f>
        <v>40430</v>
      </c>
      <c r="H32" s="317">
        <f>H33-H34-H35+H36+H37+H38+H39+H40+H41+H42+H43</f>
        <v>38770</v>
      </c>
      <c r="I32" s="327">
        <f t="shared" si="0"/>
        <v>95.894138016324519</v>
      </c>
      <c r="K32" s="480">
        <f>K33-K34-K35+K36+K37+K38+K39+K40+K41+K42+K43</f>
        <v>56901</v>
      </c>
    </row>
    <row r="33" spans="2:11" s="57" customFormat="1" ht="35.1" customHeight="1">
      <c r="B33" s="96">
        <v>50</v>
      </c>
      <c r="C33" s="156" t="s">
        <v>234</v>
      </c>
      <c r="D33" s="215">
        <v>1019</v>
      </c>
      <c r="E33" s="313">
        <v>47</v>
      </c>
      <c r="F33" s="313">
        <v>65</v>
      </c>
      <c r="G33" s="313">
        <v>33</v>
      </c>
      <c r="H33" s="313">
        <v>61</v>
      </c>
      <c r="I33" s="327">
        <f t="shared" si="0"/>
        <v>184.84848484848484</v>
      </c>
      <c r="K33" s="480">
        <v>27</v>
      </c>
    </row>
    <row r="34" spans="2:11" s="57" customFormat="1" ht="35.1" customHeight="1">
      <c r="B34" s="96">
        <v>62</v>
      </c>
      <c r="C34" s="156" t="s">
        <v>235</v>
      </c>
      <c r="D34" s="97">
        <v>1020</v>
      </c>
      <c r="E34" s="315">
        <v>806</v>
      </c>
      <c r="F34" s="313"/>
      <c r="G34" s="313"/>
      <c r="H34" s="313"/>
      <c r="I34" s="327"/>
      <c r="K34" s="481">
        <v>78</v>
      </c>
    </row>
    <row r="35" spans="2:11" s="57" customFormat="1" ht="35.1" customHeight="1">
      <c r="B35" s="96">
        <v>630</v>
      </c>
      <c r="C35" s="156" t="s">
        <v>236</v>
      </c>
      <c r="D35" s="215">
        <v>1021</v>
      </c>
      <c r="E35" s="315"/>
      <c r="F35" s="313"/>
      <c r="G35" s="313"/>
      <c r="H35" s="313"/>
      <c r="I35" s="327"/>
      <c r="K35" s="480"/>
    </row>
    <row r="36" spans="2:11" s="57" customFormat="1" ht="35.1" customHeight="1">
      <c r="B36" s="96">
        <v>631</v>
      </c>
      <c r="C36" s="156" t="s">
        <v>237</v>
      </c>
      <c r="D36" s="97">
        <v>1022</v>
      </c>
      <c r="E36" s="313"/>
      <c r="F36" s="313"/>
      <c r="G36" s="313"/>
      <c r="H36" s="313"/>
      <c r="I36" s="327"/>
      <c r="K36" s="480"/>
    </row>
    <row r="37" spans="2:11" s="57" customFormat="1" ht="35.1" customHeight="1">
      <c r="B37" s="96" t="s">
        <v>238</v>
      </c>
      <c r="C37" s="156" t="s">
        <v>239</v>
      </c>
      <c r="D37" s="97">
        <v>1023</v>
      </c>
      <c r="E37" s="313">
        <v>2107</v>
      </c>
      <c r="F37" s="313">
        <v>2650</v>
      </c>
      <c r="G37" s="313">
        <v>1325</v>
      </c>
      <c r="H37" s="313">
        <v>1659</v>
      </c>
      <c r="I37" s="327">
        <f t="shared" si="0"/>
        <v>125.20754716981133</v>
      </c>
      <c r="K37" s="480">
        <v>3771</v>
      </c>
    </row>
    <row r="38" spans="2:11" s="57" customFormat="1" ht="35.1" customHeight="1">
      <c r="B38" s="96">
        <v>513</v>
      </c>
      <c r="C38" s="156" t="s">
        <v>240</v>
      </c>
      <c r="D38" s="97">
        <v>1024</v>
      </c>
      <c r="E38" s="315">
        <v>7024</v>
      </c>
      <c r="F38" s="313">
        <v>6880</v>
      </c>
      <c r="G38" s="313">
        <v>3320</v>
      </c>
      <c r="H38" s="313">
        <v>3454</v>
      </c>
      <c r="I38" s="327">
        <f t="shared" si="0"/>
        <v>104.03614457831326</v>
      </c>
      <c r="K38" s="480">
        <v>6076</v>
      </c>
    </row>
    <row r="39" spans="2:11" s="57" customFormat="1" ht="35.1" customHeight="1">
      <c r="B39" s="96">
        <v>52</v>
      </c>
      <c r="C39" s="156" t="s">
        <v>241</v>
      </c>
      <c r="D39" s="97">
        <v>1025</v>
      </c>
      <c r="E39" s="315">
        <v>33624</v>
      </c>
      <c r="F39" s="313">
        <v>40614</v>
      </c>
      <c r="G39" s="313">
        <v>20135</v>
      </c>
      <c r="H39" s="313">
        <v>21072</v>
      </c>
      <c r="I39" s="327">
        <f t="shared" si="0"/>
        <v>104.65358827911598</v>
      </c>
      <c r="K39" s="480">
        <v>28562</v>
      </c>
    </row>
    <row r="40" spans="2:11" s="57" customFormat="1" ht="35.1" customHeight="1">
      <c r="B40" s="96">
        <v>53</v>
      </c>
      <c r="C40" s="156" t="s">
        <v>242</v>
      </c>
      <c r="D40" s="97">
        <v>1026</v>
      </c>
      <c r="E40" s="313">
        <v>16454</v>
      </c>
      <c r="F40" s="313">
        <v>16697</v>
      </c>
      <c r="G40" s="313">
        <v>8347</v>
      </c>
      <c r="H40" s="313">
        <v>5420</v>
      </c>
      <c r="I40" s="327">
        <f t="shared" si="0"/>
        <v>64.93350904516592</v>
      </c>
      <c r="K40" s="480">
        <v>8917</v>
      </c>
    </row>
    <row r="41" spans="2:11" s="57" customFormat="1" ht="35.1" customHeight="1">
      <c r="B41" s="96">
        <v>540</v>
      </c>
      <c r="C41" s="156" t="s">
        <v>243</v>
      </c>
      <c r="D41" s="97">
        <v>1027</v>
      </c>
      <c r="E41" s="315">
        <v>4822</v>
      </c>
      <c r="F41" s="313">
        <v>3046</v>
      </c>
      <c r="G41" s="313">
        <v>1350</v>
      </c>
      <c r="H41" s="313">
        <v>2411</v>
      </c>
      <c r="I41" s="327">
        <f t="shared" si="0"/>
        <v>178.59259259259258</v>
      </c>
      <c r="K41" s="480">
        <v>1105</v>
      </c>
    </row>
    <row r="42" spans="2:11" s="57" customFormat="1" ht="35.1" customHeight="1">
      <c r="B42" s="96" t="s">
        <v>244</v>
      </c>
      <c r="C42" s="156" t="s">
        <v>245</v>
      </c>
      <c r="D42" s="97">
        <v>1028</v>
      </c>
      <c r="E42" s="315"/>
      <c r="F42" s="318"/>
      <c r="G42" s="318"/>
      <c r="H42" s="318"/>
      <c r="I42" s="327"/>
      <c r="K42" s="480"/>
    </row>
    <row r="43" spans="2:11" s="61" customFormat="1" ht="35.1" customHeight="1">
      <c r="B43" s="96">
        <v>55</v>
      </c>
      <c r="C43" s="156" t="s">
        <v>246</v>
      </c>
      <c r="D43" s="97">
        <v>1029</v>
      </c>
      <c r="E43" s="319">
        <v>10341</v>
      </c>
      <c r="F43" s="320">
        <v>11840</v>
      </c>
      <c r="G43" s="320">
        <v>5920</v>
      </c>
      <c r="H43" s="319">
        <v>4693</v>
      </c>
      <c r="I43" s="327">
        <f t="shared" si="0"/>
        <v>79.27364864864866</v>
      </c>
      <c r="K43" s="480">
        <v>8521</v>
      </c>
    </row>
    <row r="44" spans="2:11" s="61" customFormat="1" ht="35.1" customHeight="1">
      <c r="B44" s="210"/>
      <c r="C44" s="211" t="s">
        <v>247</v>
      </c>
      <c r="D44" s="212">
        <v>1030</v>
      </c>
      <c r="E44" s="321">
        <v>5727</v>
      </c>
      <c r="F44" s="321">
        <v>4097</v>
      </c>
      <c r="G44" s="321">
        <v>1657</v>
      </c>
      <c r="H44" s="480">
        <f>-H32+H14</f>
        <v>7893</v>
      </c>
      <c r="I44" s="327">
        <f t="shared" si="0"/>
        <v>476.34278817139409</v>
      </c>
      <c r="K44" s="480">
        <f>-K32+K14</f>
        <v>1112</v>
      </c>
    </row>
    <row r="45" spans="2:11" s="61" customFormat="1" ht="35.1" customHeight="1">
      <c r="B45" s="210"/>
      <c r="C45" s="211" t="s">
        <v>248</v>
      </c>
      <c r="D45" s="212">
        <v>1031</v>
      </c>
      <c r="E45" s="321"/>
      <c r="F45" s="322"/>
      <c r="G45" s="321"/>
      <c r="H45" s="323"/>
      <c r="I45" s="327"/>
      <c r="K45" s="482"/>
    </row>
    <row r="46" spans="2:11" s="61" customFormat="1" ht="35.1" customHeight="1">
      <c r="B46" s="210">
        <v>66</v>
      </c>
      <c r="C46" s="211" t="s">
        <v>249</v>
      </c>
      <c r="D46" s="212">
        <v>1032</v>
      </c>
      <c r="E46" s="321">
        <f>E47+E52+E53</f>
        <v>1732</v>
      </c>
      <c r="F46" s="321">
        <f>F47+F52+F53</f>
        <v>1250</v>
      </c>
      <c r="G46" s="321">
        <f>G47+G52+G53</f>
        <v>613</v>
      </c>
      <c r="H46" s="483">
        <f>H47+H52+H53</f>
        <v>674</v>
      </c>
      <c r="I46" s="327">
        <f t="shared" si="0"/>
        <v>109.9510603588907</v>
      </c>
      <c r="K46" s="483">
        <f>K47+K52+K53</f>
        <v>4</v>
      </c>
    </row>
    <row r="47" spans="2:11" s="61" customFormat="1" ht="35.1" customHeight="1">
      <c r="B47" s="94" t="s">
        <v>250</v>
      </c>
      <c r="C47" s="155" t="s">
        <v>251</v>
      </c>
      <c r="D47" s="214">
        <v>1033</v>
      </c>
      <c r="E47" s="319">
        <v>3</v>
      </c>
      <c r="F47" s="319">
        <f>SUM(F48:F51)</f>
        <v>0</v>
      </c>
      <c r="G47" s="319">
        <f>SUM(G48:G51)</f>
        <v>0</v>
      </c>
      <c r="H47" s="319"/>
      <c r="I47" s="327"/>
      <c r="K47" s="483">
        <f>SUM(K48:K51)</f>
        <v>0</v>
      </c>
    </row>
    <row r="48" spans="2:11" s="61" customFormat="1" ht="35.1" customHeight="1">
      <c r="B48" s="96">
        <v>660</v>
      </c>
      <c r="C48" s="156" t="s">
        <v>252</v>
      </c>
      <c r="D48" s="215">
        <v>1034</v>
      </c>
      <c r="E48" s="319"/>
      <c r="F48" s="319"/>
      <c r="G48" s="319"/>
      <c r="H48" s="319"/>
      <c r="I48" s="327"/>
      <c r="K48" s="483"/>
    </row>
    <row r="49" spans="2:11" s="61" customFormat="1" ht="35.1" customHeight="1">
      <c r="B49" s="96">
        <v>661</v>
      </c>
      <c r="C49" s="156" t="s">
        <v>253</v>
      </c>
      <c r="D49" s="215">
        <v>1035</v>
      </c>
      <c r="E49" s="319"/>
      <c r="F49" s="52"/>
      <c r="G49" s="324"/>
      <c r="H49" s="319"/>
      <c r="I49" s="327"/>
      <c r="K49" s="483"/>
    </row>
    <row r="50" spans="2:11" s="61" customFormat="1" ht="35.1" customHeight="1">
      <c r="B50" s="96">
        <v>665</v>
      </c>
      <c r="C50" s="156" t="s">
        <v>254</v>
      </c>
      <c r="D50" s="97">
        <v>1036</v>
      </c>
      <c r="E50" s="319"/>
      <c r="F50" s="319"/>
      <c r="G50" s="319"/>
      <c r="H50" s="319"/>
      <c r="I50" s="327"/>
      <c r="K50" s="484"/>
    </row>
    <row r="51" spans="2:11" s="61" customFormat="1" ht="35.1" customHeight="1">
      <c r="B51" s="96">
        <v>669</v>
      </c>
      <c r="C51" s="156" t="s">
        <v>255</v>
      </c>
      <c r="D51" s="97">
        <v>1037</v>
      </c>
      <c r="E51" s="319">
        <v>3</v>
      </c>
      <c r="F51" s="319"/>
      <c r="G51" s="319"/>
      <c r="H51" s="319">
        <v>0</v>
      </c>
      <c r="I51" s="327"/>
      <c r="K51" s="485"/>
    </row>
    <row r="52" spans="2:11" s="61" customFormat="1" ht="35.1" customHeight="1">
      <c r="B52" s="94">
        <v>662</v>
      </c>
      <c r="C52" s="155" t="s">
        <v>256</v>
      </c>
      <c r="D52" s="95">
        <v>1038</v>
      </c>
      <c r="E52" s="319">
        <v>1408</v>
      </c>
      <c r="F52" s="319">
        <v>1250</v>
      </c>
      <c r="G52" s="319">
        <v>613</v>
      </c>
      <c r="H52" s="319">
        <v>561</v>
      </c>
      <c r="I52" s="327">
        <f t="shared" si="0"/>
        <v>91.517128874388249</v>
      </c>
      <c r="K52" s="486">
        <v>4</v>
      </c>
    </row>
    <row r="53" spans="2:11" s="61" customFormat="1" ht="35.1" customHeight="1">
      <c r="B53" s="94" t="s">
        <v>257</v>
      </c>
      <c r="C53" s="155" t="s">
        <v>258</v>
      </c>
      <c r="D53" s="95">
        <v>1039</v>
      </c>
      <c r="E53" s="319">
        <v>321</v>
      </c>
      <c r="F53" s="318"/>
      <c r="G53" s="319">
        <v>0</v>
      </c>
      <c r="H53" s="318">
        <v>113</v>
      </c>
      <c r="I53" s="327"/>
      <c r="K53" s="482"/>
    </row>
    <row r="54" spans="2:11" s="61" customFormat="1" ht="35.1" customHeight="1">
      <c r="B54" s="210">
        <v>56</v>
      </c>
      <c r="C54" s="211" t="s">
        <v>259</v>
      </c>
      <c r="D54" s="212">
        <v>1040</v>
      </c>
      <c r="E54" s="321">
        <f>E55+E60+E61</f>
        <v>653</v>
      </c>
      <c r="F54" s="321">
        <f>F55+F60+F61</f>
        <v>1030</v>
      </c>
      <c r="G54" s="321">
        <v>514</v>
      </c>
      <c r="H54" s="321">
        <f>H55+H60+H61</f>
        <v>673</v>
      </c>
      <c r="I54" s="327">
        <f>H54/G54*100</f>
        <v>130.93385214007782</v>
      </c>
      <c r="K54" s="482">
        <f>K55+K60+K61</f>
        <v>274</v>
      </c>
    </row>
    <row r="55" spans="2:11" ht="35.1" customHeight="1">
      <c r="B55" s="94" t="s">
        <v>260</v>
      </c>
      <c r="C55" s="155" t="s">
        <v>681</v>
      </c>
      <c r="D55" s="95">
        <v>1041</v>
      </c>
      <c r="E55" s="319"/>
      <c r="F55" s="319"/>
      <c r="G55" s="319"/>
      <c r="H55" s="319">
        <f>SUM(H56:H59)</f>
        <v>0</v>
      </c>
      <c r="I55" s="327"/>
      <c r="K55" s="480"/>
    </row>
    <row r="56" spans="2:11" ht="35.1" customHeight="1">
      <c r="B56" s="96">
        <v>560</v>
      </c>
      <c r="C56" s="156" t="s">
        <v>261</v>
      </c>
      <c r="D56" s="215">
        <v>1042</v>
      </c>
      <c r="E56" s="319">
        <v>0</v>
      </c>
      <c r="F56" s="319"/>
      <c r="G56" s="319"/>
      <c r="H56" s="319"/>
      <c r="I56" s="327"/>
      <c r="K56" s="483"/>
    </row>
    <row r="57" spans="2:11" ht="35.1" customHeight="1">
      <c r="B57" s="96">
        <v>561</v>
      </c>
      <c r="C57" s="156" t="s">
        <v>262</v>
      </c>
      <c r="D57" s="215">
        <v>1043</v>
      </c>
      <c r="E57" s="319"/>
      <c r="F57" s="319">
        <v>0</v>
      </c>
      <c r="G57" s="319"/>
      <c r="H57" s="319"/>
      <c r="I57" s="327"/>
      <c r="K57" s="487"/>
    </row>
    <row r="58" spans="2:11" ht="35.1" customHeight="1">
      <c r="B58" s="96">
        <v>565</v>
      </c>
      <c r="C58" s="156" t="s">
        <v>263</v>
      </c>
      <c r="D58" s="215">
        <v>1044</v>
      </c>
      <c r="E58" s="319"/>
      <c r="F58" s="319"/>
      <c r="G58" s="319"/>
      <c r="H58" s="319"/>
      <c r="I58" s="327"/>
      <c r="K58" s="487"/>
    </row>
    <row r="59" spans="2:11" ht="35.1" customHeight="1">
      <c r="B59" s="96" t="s">
        <v>264</v>
      </c>
      <c r="C59" s="156" t="s">
        <v>265</v>
      </c>
      <c r="D59" s="97">
        <v>1045</v>
      </c>
      <c r="E59" s="319"/>
      <c r="F59" s="319"/>
      <c r="G59" s="319">
        <v>0</v>
      </c>
      <c r="H59" s="319"/>
      <c r="I59" s="327"/>
      <c r="K59" s="487"/>
    </row>
    <row r="60" spans="2:11" ht="35.1" customHeight="1">
      <c r="B60" s="96">
        <v>562</v>
      </c>
      <c r="C60" s="155" t="s">
        <v>266</v>
      </c>
      <c r="D60" s="95">
        <v>1046</v>
      </c>
      <c r="E60" s="319">
        <v>613</v>
      </c>
      <c r="F60" s="319">
        <v>1030</v>
      </c>
      <c r="G60" s="319">
        <v>514</v>
      </c>
      <c r="H60" s="319">
        <v>620</v>
      </c>
      <c r="I60" s="327">
        <f>H60/G60*100</f>
        <v>120.62256809338521</v>
      </c>
      <c r="K60" s="487">
        <v>274</v>
      </c>
    </row>
    <row r="61" spans="2:11" ht="35.1" customHeight="1">
      <c r="B61" s="94" t="s">
        <v>267</v>
      </c>
      <c r="C61" s="155" t="s">
        <v>268</v>
      </c>
      <c r="D61" s="95">
        <v>1047</v>
      </c>
      <c r="E61" s="319">
        <v>40</v>
      </c>
      <c r="F61" s="319"/>
      <c r="G61" s="319"/>
      <c r="H61" s="319">
        <v>53</v>
      </c>
      <c r="I61" s="327"/>
      <c r="K61" s="487"/>
    </row>
    <row r="62" spans="2:11" ht="35.1" customHeight="1">
      <c r="B62" s="210"/>
      <c r="C62" s="211" t="s">
        <v>269</v>
      </c>
      <c r="D62" s="212">
        <v>1048</v>
      </c>
      <c r="E62" s="321">
        <v>1079</v>
      </c>
      <c r="F62" s="321">
        <f>F46-F54</f>
        <v>220</v>
      </c>
      <c r="G62" s="321">
        <v>99</v>
      </c>
      <c r="H62" s="321">
        <f>H46-H54</f>
        <v>1</v>
      </c>
      <c r="I62" s="327">
        <f>H62/G62*100</f>
        <v>1.0101010101010102</v>
      </c>
      <c r="K62" s="487"/>
    </row>
    <row r="63" spans="2:11" ht="35.1" customHeight="1">
      <c r="B63" s="210"/>
      <c r="C63" s="211" t="s">
        <v>270</v>
      </c>
      <c r="D63" s="212">
        <v>1049</v>
      </c>
      <c r="E63" s="321"/>
      <c r="F63" s="321"/>
      <c r="G63" s="321"/>
      <c r="H63" s="321">
        <v>0</v>
      </c>
      <c r="I63" s="327"/>
      <c r="K63" s="487">
        <f>K54-K46</f>
        <v>270</v>
      </c>
    </row>
    <row r="64" spans="2:11" ht="35.1" customHeight="1">
      <c r="B64" s="96" t="s">
        <v>271</v>
      </c>
      <c r="C64" s="156" t="s">
        <v>272</v>
      </c>
      <c r="D64" s="97">
        <v>1050</v>
      </c>
      <c r="E64" s="319"/>
      <c r="F64" s="319"/>
      <c r="G64" s="319"/>
      <c r="H64" s="319"/>
      <c r="I64" s="327"/>
      <c r="K64" s="487"/>
    </row>
    <row r="65" spans="2:11" ht="35.1" customHeight="1">
      <c r="B65" s="96" t="s">
        <v>273</v>
      </c>
      <c r="C65" s="156" t="s">
        <v>274</v>
      </c>
      <c r="D65" s="215">
        <v>1051</v>
      </c>
      <c r="E65" s="319">
        <v>8082</v>
      </c>
      <c r="F65" s="319"/>
      <c r="G65" s="319"/>
      <c r="H65" s="319">
        <v>2485</v>
      </c>
      <c r="I65" s="327"/>
      <c r="K65" s="487">
        <v>2693</v>
      </c>
    </row>
    <row r="66" spans="2:11" ht="35.1" customHeight="1">
      <c r="B66" s="210" t="s">
        <v>758</v>
      </c>
      <c r="C66" s="211" t="s">
        <v>275</v>
      </c>
      <c r="D66" s="212">
        <v>1052</v>
      </c>
      <c r="E66" s="321">
        <v>6662</v>
      </c>
      <c r="F66" s="321">
        <v>400</v>
      </c>
      <c r="G66" s="321">
        <v>196</v>
      </c>
      <c r="H66" s="321">
        <v>111</v>
      </c>
      <c r="I66" s="327">
        <f t="shared" si="0"/>
        <v>56.632653061224488</v>
      </c>
      <c r="K66" s="487">
        <v>4332</v>
      </c>
    </row>
    <row r="67" spans="2:11" ht="35.1" customHeight="1">
      <c r="B67" s="210" t="s">
        <v>759</v>
      </c>
      <c r="C67" s="211" t="s">
        <v>276</v>
      </c>
      <c r="D67" s="212">
        <v>1053</v>
      </c>
      <c r="E67" s="321">
        <v>1301</v>
      </c>
      <c r="F67" s="321">
        <v>635</v>
      </c>
      <c r="G67" s="321">
        <v>317</v>
      </c>
      <c r="H67" s="321">
        <v>11</v>
      </c>
      <c r="I67" s="327">
        <f t="shared" si="0"/>
        <v>3.4700315457413247</v>
      </c>
      <c r="K67" s="487">
        <v>491</v>
      </c>
    </row>
    <row r="68" spans="2:11" ht="35.1" customHeight="1">
      <c r="B68" s="216"/>
      <c r="C68" s="217" t="s">
        <v>277</v>
      </c>
      <c r="D68" s="215">
        <v>1054</v>
      </c>
      <c r="E68" s="325">
        <f>-E45+E44-E63+E62-E65+E64-E67+E66</f>
        <v>4085</v>
      </c>
      <c r="F68" s="325">
        <f>-F45+F44-F63+F62-F65+F64-F67+F66</f>
        <v>4082</v>
      </c>
      <c r="G68" s="325">
        <f>-G45+G44-G63+G62-G65+G64-G67+G66</f>
        <v>1635</v>
      </c>
      <c r="H68" s="487">
        <f>-H45+H44-H63+H62-H65+H64-H67+H66</f>
        <v>5509</v>
      </c>
      <c r="I68" s="327">
        <f t="shared" si="0"/>
        <v>336.94189602446482</v>
      </c>
      <c r="K68" s="487">
        <f>-K45+K44-K63+K62-K65+K64-K67+K66</f>
        <v>1990</v>
      </c>
    </row>
    <row r="69" spans="2:11" ht="35.1" customHeight="1">
      <c r="B69" s="216"/>
      <c r="C69" s="217" t="s">
        <v>278</v>
      </c>
      <c r="D69" s="215">
        <v>1055</v>
      </c>
      <c r="E69" s="325"/>
      <c r="F69" s="325"/>
      <c r="G69" s="325"/>
      <c r="H69" s="325"/>
      <c r="I69" s="327"/>
      <c r="K69" s="487"/>
    </row>
    <row r="70" spans="2:11" ht="35.1" customHeight="1">
      <c r="B70" s="96" t="s">
        <v>152</v>
      </c>
      <c r="C70" s="156" t="s">
        <v>279</v>
      </c>
      <c r="D70" s="97">
        <v>1056</v>
      </c>
      <c r="E70" s="319">
        <v>562</v>
      </c>
      <c r="F70" s="319"/>
      <c r="G70" s="319"/>
      <c r="H70" s="319"/>
      <c r="I70" s="327"/>
      <c r="K70" s="487"/>
    </row>
    <row r="71" spans="2:11" ht="35.1" customHeight="1">
      <c r="B71" s="96" t="s">
        <v>153</v>
      </c>
      <c r="C71" s="156" t="s">
        <v>280</v>
      </c>
      <c r="D71" s="215">
        <v>1057</v>
      </c>
      <c r="E71" s="319"/>
      <c r="F71" s="319"/>
      <c r="G71" s="319"/>
      <c r="H71" s="319"/>
      <c r="I71" s="327"/>
      <c r="K71" s="487"/>
    </row>
    <row r="72" spans="2:11" ht="35.1" customHeight="1">
      <c r="B72" s="210"/>
      <c r="C72" s="211" t="s">
        <v>281</v>
      </c>
      <c r="D72" s="212">
        <v>1058</v>
      </c>
      <c r="E72" s="321">
        <f>E68-E69+E70-E71</f>
        <v>4647</v>
      </c>
      <c r="F72" s="321">
        <f>F68</f>
        <v>4082</v>
      </c>
      <c r="G72" s="321">
        <f>G68</f>
        <v>1635</v>
      </c>
      <c r="H72" s="321">
        <f>H68</f>
        <v>5509</v>
      </c>
      <c r="I72" s="327">
        <f t="shared" si="0"/>
        <v>336.94189602446482</v>
      </c>
      <c r="K72" s="487">
        <f>K68+K70-K69-K71</f>
        <v>1990</v>
      </c>
    </row>
    <row r="73" spans="2:11" ht="35.1" customHeight="1">
      <c r="B73" s="218"/>
      <c r="C73" s="213" t="s">
        <v>282</v>
      </c>
      <c r="D73" s="212">
        <v>1059</v>
      </c>
      <c r="E73" s="321"/>
      <c r="F73" s="321"/>
      <c r="G73" s="321"/>
      <c r="H73" s="321"/>
      <c r="I73" s="327"/>
      <c r="K73" s="487"/>
    </row>
    <row r="74" spans="2:11" ht="35.1" customHeight="1">
      <c r="B74" s="96"/>
      <c r="C74" s="157" t="s">
        <v>283</v>
      </c>
      <c r="D74" s="97"/>
      <c r="E74" s="319"/>
      <c r="F74" s="319">
        <v>0</v>
      </c>
      <c r="G74" s="319">
        <v>0</v>
      </c>
      <c r="H74" s="319"/>
      <c r="I74" s="327"/>
      <c r="K74" s="487"/>
    </row>
    <row r="75" spans="2:11" ht="35.1" customHeight="1">
      <c r="B75" s="96">
        <v>721</v>
      </c>
      <c r="C75" s="157" t="s">
        <v>284</v>
      </c>
      <c r="D75" s="97">
        <v>1060</v>
      </c>
      <c r="E75" s="319"/>
      <c r="F75" s="319"/>
      <c r="G75" s="319"/>
      <c r="H75" s="319"/>
      <c r="I75" s="327"/>
      <c r="K75" s="487">
        <v>299</v>
      </c>
    </row>
    <row r="76" spans="2:11" ht="35.1" customHeight="1">
      <c r="B76" s="96" t="s">
        <v>285</v>
      </c>
      <c r="C76" s="157" t="s">
        <v>286</v>
      </c>
      <c r="D76" s="215">
        <v>1061</v>
      </c>
      <c r="E76" s="319"/>
      <c r="F76" s="319"/>
      <c r="G76" s="319"/>
      <c r="H76" s="319"/>
      <c r="I76" s="327"/>
      <c r="K76" s="487"/>
    </row>
    <row r="77" spans="2:11" ht="35.1" customHeight="1">
      <c r="B77" s="96" t="s">
        <v>285</v>
      </c>
      <c r="C77" s="157" t="s">
        <v>287</v>
      </c>
      <c r="D77" s="215">
        <v>1062</v>
      </c>
      <c r="E77" s="319"/>
      <c r="F77" s="319"/>
      <c r="G77" s="319"/>
      <c r="H77" s="319"/>
      <c r="I77" s="327"/>
      <c r="K77" s="487"/>
    </row>
    <row r="78" spans="2:11" ht="35.1" customHeight="1">
      <c r="B78" s="96">
        <v>723</v>
      </c>
      <c r="C78" s="157" t="s">
        <v>288</v>
      </c>
      <c r="D78" s="97">
        <v>1063</v>
      </c>
      <c r="E78" s="319"/>
      <c r="F78" s="319"/>
      <c r="G78" s="319"/>
      <c r="H78" s="319"/>
      <c r="I78" s="327"/>
      <c r="K78" s="487"/>
    </row>
    <row r="79" spans="2:11" ht="35.1" customHeight="1">
      <c r="B79" s="210"/>
      <c r="C79" s="213" t="s">
        <v>682</v>
      </c>
      <c r="D79" s="212">
        <v>1064</v>
      </c>
      <c r="E79" s="321">
        <f>E72-E73-E75-E76+E77-E78</f>
        <v>4647</v>
      </c>
      <c r="F79" s="321">
        <f>F72-F73-F75-F76+F77-F78</f>
        <v>4082</v>
      </c>
      <c r="G79" s="321">
        <f>G72-G73-G75-G76+G77-G78</f>
        <v>1635</v>
      </c>
      <c r="H79" s="321">
        <f>H72-H73-H75-H76+H77-H78</f>
        <v>5509</v>
      </c>
      <c r="I79" s="327">
        <f t="shared" ref="I79" si="1">H79/G79*100</f>
        <v>336.94189602446482</v>
      </c>
      <c r="K79" s="487">
        <f>K72-K75-K76-K77-+K78</f>
        <v>1691</v>
      </c>
    </row>
    <row r="80" spans="2:11" ht="35.1" customHeight="1">
      <c r="B80" s="218"/>
      <c r="C80" s="213" t="s">
        <v>683</v>
      </c>
      <c r="D80" s="212">
        <v>1065</v>
      </c>
      <c r="E80" s="321"/>
      <c r="F80" s="321"/>
      <c r="G80" s="321"/>
      <c r="H80" s="321"/>
      <c r="I80" s="329"/>
      <c r="K80" s="488"/>
    </row>
    <row r="81" spans="2:11" ht="35.1" customHeight="1">
      <c r="B81" s="98"/>
      <c r="C81" s="157" t="s">
        <v>289</v>
      </c>
      <c r="D81" s="97">
        <v>1066</v>
      </c>
      <c r="E81" s="319"/>
      <c r="F81" s="319">
        <v>0</v>
      </c>
      <c r="G81" s="319"/>
      <c r="H81" s="319"/>
      <c r="I81" s="328"/>
      <c r="K81" s="319"/>
    </row>
    <row r="82" spans="2:11" ht="35.1" customHeight="1">
      <c r="B82" s="98"/>
      <c r="C82" s="157" t="s">
        <v>290</v>
      </c>
      <c r="D82" s="97">
        <v>1067</v>
      </c>
      <c r="E82" s="319"/>
      <c r="F82" s="319">
        <v>0</v>
      </c>
      <c r="G82" s="319"/>
      <c r="H82" s="319"/>
      <c r="I82" s="328"/>
      <c r="K82" s="319"/>
    </row>
    <row r="83" spans="2:11" ht="35.1" customHeight="1">
      <c r="B83" s="98"/>
      <c r="C83" s="157" t="s">
        <v>684</v>
      </c>
      <c r="D83" s="97">
        <v>1068</v>
      </c>
      <c r="E83" s="319"/>
      <c r="F83" s="319">
        <v>0</v>
      </c>
      <c r="G83" s="319"/>
      <c r="H83" s="319"/>
      <c r="I83" s="328"/>
      <c r="K83" s="319"/>
    </row>
    <row r="84" spans="2:11" ht="35.1" customHeight="1">
      <c r="B84" s="98"/>
      <c r="C84" s="157" t="s">
        <v>685</v>
      </c>
      <c r="D84" s="97">
        <v>1069</v>
      </c>
      <c r="E84" s="319"/>
      <c r="F84" s="319">
        <v>0</v>
      </c>
      <c r="G84" s="319"/>
      <c r="H84" s="319"/>
      <c r="I84" s="328"/>
      <c r="K84" s="319"/>
    </row>
    <row r="85" spans="2:11" ht="35.1" customHeight="1">
      <c r="B85" s="98"/>
      <c r="C85" s="157" t="s">
        <v>686</v>
      </c>
      <c r="D85" s="215"/>
      <c r="E85" s="319"/>
      <c r="F85" s="319"/>
      <c r="G85" s="319"/>
      <c r="H85" s="319"/>
      <c r="I85" s="328"/>
      <c r="K85" s="319"/>
    </row>
    <row r="86" spans="2:11" ht="35.1" customHeight="1">
      <c r="B86" s="98"/>
      <c r="C86" s="157" t="s">
        <v>154</v>
      </c>
      <c r="D86" s="215">
        <v>1070</v>
      </c>
      <c r="E86" s="319"/>
      <c r="F86" s="319"/>
      <c r="G86" s="319"/>
      <c r="H86" s="319"/>
      <c r="I86" s="328"/>
      <c r="K86" s="319"/>
    </row>
    <row r="87" spans="2:11" ht="35.1" customHeight="1" thickBot="1">
      <c r="B87" s="99"/>
      <c r="C87" s="158" t="s">
        <v>155</v>
      </c>
      <c r="D87" s="152">
        <v>1071</v>
      </c>
      <c r="E87" s="326"/>
      <c r="F87" s="326"/>
      <c r="G87" s="326"/>
      <c r="H87" s="326"/>
      <c r="I87" s="330"/>
      <c r="K87" s="326"/>
    </row>
    <row r="88" spans="2:11">
      <c r="D88" s="220"/>
      <c r="E88" s="205"/>
    </row>
    <row r="89" spans="2:11" ht="18.75">
      <c r="B89" s="2" t="s">
        <v>671</v>
      </c>
      <c r="D89" s="220"/>
      <c r="E89" s="219"/>
      <c r="F89" s="65"/>
      <c r="G89" s="61" t="s">
        <v>672</v>
      </c>
      <c r="H89" s="66"/>
      <c r="I89" s="61"/>
    </row>
    <row r="90" spans="2:11" ht="18.75">
      <c r="D90" s="219" t="s">
        <v>73</v>
      </c>
    </row>
    <row r="92" spans="2:11">
      <c r="G92" s="478"/>
      <c r="H92" s="478"/>
      <c r="J92" s="478">
        <f>I92-H92</f>
        <v>0</v>
      </c>
      <c r="K92" s="2">
        <v>62427</v>
      </c>
    </row>
    <row r="93" spans="2:11">
      <c r="G93" s="478"/>
      <c r="H93" s="478"/>
      <c r="J93" s="478">
        <f>I93-H93</f>
        <v>0</v>
      </c>
      <c r="K93" s="2">
        <v>60437</v>
      </c>
    </row>
    <row r="94" spans="2:11">
      <c r="G94" s="478"/>
      <c r="H94" s="478"/>
      <c r="I94" s="478"/>
      <c r="K94" s="478">
        <f>K92-K93</f>
        <v>1990</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A10" zoomScale="75" zoomScaleNormal="75" workbookViewId="0">
      <selection activeCell="B4" sqref="B4:C5"/>
    </sheetView>
  </sheetViews>
  <sheetFormatPr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643</v>
      </c>
    </row>
    <row r="4" spans="1:22">
      <c r="B4" s="1" t="s">
        <v>756</v>
      </c>
      <c r="C4"/>
    </row>
    <row r="5" spans="1:22">
      <c r="B5" s="1" t="s">
        <v>757</v>
      </c>
      <c r="C5"/>
    </row>
    <row r="6" spans="1:22">
      <c r="B6" s="13" t="s">
        <v>210</v>
      </c>
    </row>
    <row r="7" spans="1:22">
      <c r="A7" s="13"/>
    </row>
    <row r="8" spans="1:22" ht="20.25">
      <c r="A8" s="13"/>
      <c r="B8" s="609" t="s">
        <v>71</v>
      </c>
      <c r="C8" s="609"/>
      <c r="D8" s="609"/>
      <c r="E8" s="609"/>
      <c r="F8" s="609"/>
      <c r="G8" s="609"/>
      <c r="H8" s="609"/>
      <c r="I8" s="609"/>
      <c r="J8" s="609"/>
      <c r="K8" s="609"/>
      <c r="L8" s="609"/>
      <c r="M8" s="609"/>
      <c r="N8" s="609"/>
      <c r="O8" s="609"/>
      <c r="P8" s="609"/>
      <c r="Q8" s="609"/>
      <c r="R8" s="609"/>
      <c r="S8" s="609"/>
      <c r="T8" s="609"/>
      <c r="U8" s="609"/>
      <c r="V8" s="609"/>
    </row>
    <row r="9" spans="1:22" ht="16.5" thickBot="1">
      <c r="D9" s="24"/>
      <c r="E9" s="24"/>
      <c r="F9" s="24"/>
      <c r="G9" s="24"/>
      <c r="H9" s="24"/>
      <c r="I9" s="24"/>
      <c r="J9" s="24"/>
      <c r="K9" s="24"/>
      <c r="L9" s="24"/>
      <c r="M9" s="24"/>
      <c r="N9" s="24"/>
    </row>
    <row r="10" spans="1:22" ht="38.25" customHeight="1">
      <c r="B10" s="611" t="s">
        <v>39</v>
      </c>
      <c r="C10" s="613" t="s">
        <v>40</v>
      </c>
      <c r="D10" s="615" t="s">
        <v>41</v>
      </c>
      <c r="E10" s="555" t="s">
        <v>634</v>
      </c>
      <c r="F10" s="555" t="s">
        <v>653</v>
      </c>
      <c r="G10" s="555" t="s">
        <v>93</v>
      </c>
      <c r="H10" s="555" t="s">
        <v>94</v>
      </c>
      <c r="I10" s="555" t="s">
        <v>746</v>
      </c>
      <c r="J10" s="555" t="s">
        <v>42</v>
      </c>
      <c r="K10" s="555" t="s">
        <v>747</v>
      </c>
      <c r="L10" s="555" t="s">
        <v>43</v>
      </c>
      <c r="M10" s="555" t="s">
        <v>44</v>
      </c>
      <c r="N10" s="555" t="s">
        <v>45</v>
      </c>
      <c r="O10" s="553" t="s">
        <v>77</v>
      </c>
      <c r="P10" s="554"/>
      <c r="Q10" s="554"/>
      <c r="R10" s="554"/>
      <c r="S10" s="554"/>
      <c r="T10" s="554"/>
      <c r="U10" s="554"/>
      <c r="V10" s="583"/>
    </row>
    <row r="11" spans="1:22" ht="48.75" customHeight="1" thickBot="1">
      <c r="B11" s="612"/>
      <c r="C11" s="614"/>
      <c r="D11" s="616"/>
      <c r="E11" s="556"/>
      <c r="F11" s="556"/>
      <c r="G11" s="556"/>
      <c r="H11" s="556"/>
      <c r="I11" s="556"/>
      <c r="J11" s="556"/>
      <c r="K11" s="556"/>
      <c r="L11" s="556"/>
      <c r="M11" s="556"/>
      <c r="N11" s="556"/>
      <c r="O11" s="234" t="s">
        <v>46</v>
      </c>
      <c r="P11" s="234" t="s">
        <v>47</v>
      </c>
      <c r="Q11" s="234" t="s">
        <v>48</v>
      </c>
      <c r="R11" s="234" t="s">
        <v>49</v>
      </c>
      <c r="S11" s="234" t="s">
        <v>50</v>
      </c>
      <c r="T11" s="234" t="s">
        <v>51</v>
      </c>
      <c r="U11" s="234" t="s">
        <v>52</v>
      </c>
      <c r="V11" s="235" t="s">
        <v>53</v>
      </c>
    </row>
    <row r="12" spans="1:22">
      <c r="B12" s="237" t="s">
        <v>76</v>
      </c>
      <c r="C12" s="238"/>
      <c r="D12" s="239"/>
      <c r="E12" s="239"/>
      <c r="F12" s="239"/>
      <c r="G12" s="239"/>
      <c r="H12" s="239"/>
      <c r="I12" s="239"/>
      <c r="J12" s="239"/>
      <c r="K12" s="239"/>
      <c r="L12" s="239"/>
      <c r="M12" s="239"/>
      <c r="N12" s="239"/>
      <c r="O12" s="239"/>
      <c r="P12" s="239"/>
      <c r="Q12" s="239"/>
      <c r="R12" s="239"/>
      <c r="S12" s="239"/>
      <c r="T12" s="239"/>
      <c r="U12" s="239"/>
      <c r="V12" s="236"/>
    </row>
    <row r="13" spans="1:22">
      <c r="B13" s="240" t="s">
        <v>2</v>
      </c>
      <c r="C13" s="25"/>
      <c r="D13" s="25"/>
      <c r="E13" s="25"/>
      <c r="F13" s="25"/>
      <c r="G13" s="25"/>
      <c r="H13" s="25"/>
      <c r="I13" s="25"/>
      <c r="J13" s="25"/>
      <c r="K13" s="25"/>
      <c r="L13" s="25"/>
      <c r="M13" s="25"/>
      <c r="N13" s="25"/>
      <c r="O13" s="25"/>
      <c r="P13" s="25"/>
      <c r="Q13" s="25"/>
      <c r="R13" s="25"/>
      <c r="S13" s="25"/>
      <c r="T13" s="25"/>
      <c r="U13" s="25"/>
      <c r="V13" s="116"/>
    </row>
    <row r="14" spans="1:22">
      <c r="B14" s="240" t="s">
        <v>2</v>
      </c>
      <c r="C14" s="25"/>
      <c r="D14" s="25"/>
      <c r="E14" s="25"/>
      <c r="F14" s="25"/>
      <c r="G14" s="25"/>
      <c r="H14" s="25"/>
      <c r="I14" s="25"/>
      <c r="J14" s="25"/>
      <c r="K14" s="25"/>
      <c r="L14" s="25"/>
      <c r="M14" s="25"/>
      <c r="N14" s="25"/>
      <c r="O14" s="25"/>
      <c r="P14" s="25"/>
      <c r="Q14" s="25"/>
      <c r="R14" s="25"/>
      <c r="S14" s="25"/>
      <c r="T14" s="25"/>
      <c r="U14" s="25"/>
      <c r="V14" s="116"/>
    </row>
    <row r="15" spans="1:22">
      <c r="B15" s="240" t="s">
        <v>2</v>
      </c>
      <c r="C15" s="25"/>
      <c r="D15" s="25"/>
      <c r="E15" s="25"/>
      <c r="F15" s="25"/>
      <c r="G15" s="25"/>
      <c r="H15" s="25"/>
      <c r="I15" s="25"/>
      <c r="J15" s="25"/>
      <c r="K15" s="25"/>
      <c r="L15" s="25"/>
      <c r="M15" s="25"/>
      <c r="N15" s="25"/>
      <c r="O15" s="25"/>
      <c r="P15" s="25"/>
      <c r="Q15" s="25"/>
      <c r="R15" s="25"/>
      <c r="S15" s="25"/>
      <c r="T15" s="25"/>
      <c r="U15" s="25"/>
      <c r="V15" s="116"/>
    </row>
    <row r="16" spans="1:22">
      <c r="B16" s="240" t="s">
        <v>2</v>
      </c>
      <c r="C16" s="25"/>
      <c r="D16" s="25"/>
      <c r="E16" s="25"/>
      <c r="F16" s="25"/>
      <c r="G16" s="25"/>
      <c r="H16" s="25"/>
      <c r="I16" s="25"/>
      <c r="J16" s="25"/>
      <c r="K16" s="25"/>
      <c r="L16" s="25"/>
      <c r="M16" s="25"/>
      <c r="N16" s="25"/>
      <c r="O16" s="25"/>
      <c r="P16" s="25"/>
      <c r="Q16" s="25"/>
      <c r="R16" s="25"/>
      <c r="S16" s="25"/>
      <c r="T16" s="25"/>
      <c r="U16" s="25"/>
      <c r="V16" s="116"/>
    </row>
    <row r="17" spans="2:22">
      <c r="B17" s="240" t="s">
        <v>2</v>
      </c>
      <c r="C17" s="25"/>
      <c r="D17" s="25"/>
      <c r="E17" s="25"/>
      <c r="F17" s="25"/>
      <c r="G17" s="25"/>
      <c r="H17" s="25"/>
      <c r="I17" s="25"/>
      <c r="J17" s="25"/>
      <c r="K17" s="25"/>
      <c r="L17" s="25"/>
      <c r="M17" s="25"/>
      <c r="N17" s="25"/>
      <c r="O17" s="25"/>
      <c r="P17" s="25"/>
      <c r="Q17" s="25"/>
      <c r="R17" s="25"/>
      <c r="S17" s="25"/>
      <c r="T17" s="25"/>
      <c r="U17" s="25"/>
      <c r="V17" s="116"/>
    </row>
    <row r="18" spans="2:22">
      <c r="B18" s="241" t="s">
        <v>54</v>
      </c>
      <c r="C18" s="26"/>
      <c r="D18" s="25"/>
      <c r="E18" s="25"/>
      <c r="F18" s="25"/>
      <c r="G18" s="25"/>
      <c r="H18" s="25"/>
      <c r="I18" s="25"/>
      <c r="J18" s="25"/>
      <c r="K18" s="25"/>
      <c r="L18" s="25"/>
      <c r="M18" s="25"/>
      <c r="N18" s="25"/>
      <c r="O18" s="25"/>
      <c r="P18" s="25"/>
      <c r="Q18" s="25"/>
      <c r="R18" s="25"/>
      <c r="S18" s="25"/>
      <c r="T18" s="25"/>
      <c r="U18" s="25"/>
      <c r="V18" s="116"/>
    </row>
    <row r="19" spans="2:22">
      <c r="B19" s="240" t="s">
        <v>2</v>
      </c>
      <c r="C19" s="25"/>
      <c r="D19" s="25"/>
      <c r="E19" s="25"/>
      <c r="F19" s="25"/>
      <c r="G19" s="25"/>
      <c r="H19" s="25"/>
      <c r="I19" s="25"/>
      <c r="J19" s="25"/>
      <c r="K19" s="25"/>
      <c r="L19" s="25"/>
      <c r="M19" s="25"/>
      <c r="N19" s="25"/>
      <c r="O19" s="25"/>
      <c r="P19" s="25"/>
      <c r="Q19" s="25"/>
      <c r="R19" s="25"/>
      <c r="S19" s="25"/>
      <c r="T19" s="25"/>
      <c r="U19" s="25"/>
      <c r="V19" s="116"/>
    </row>
    <row r="20" spans="2:22">
      <c r="B20" s="240" t="s">
        <v>2</v>
      </c>
      <c r="C20" s="25"/>
      <c r="D20" s="25"/>
      <c r="E20" s="25"/>
      <c r="F20" s="25"/>
      <c r="G20" s="25"/>
      <c r="H20" s="25"/>
      <c r="I20" s="25"/>
      <c r="J20" s="25"/>
      <c r="K20" s="25"/>
      <c r="L20" s="25"/>
      <c r="M20" s="25"/>
      <c r="N20" s="25"/>
      <c r="O20" s="25"/>
      <c r="P20" s="25"/>
      <c r="Q20" s="25"/>
      <c r="R20" s="25"/>
      <c r="S20" s="25"/>
      <c r="T20" s="25"/>
      <c r="U20" s="25"/>
      <c r="V20" s="116"/>
    </row>
    <row r="21" spans="2:22">
      <c r="B21" s="240" t="s">
        <v>2</v>
      </c>
      <c r="C21" s="25"/>
      <c r="D21" s="25"/>
      <c r="E21" s="25"/>
      <c r="F21" s="25"/>
      <c r="G21" s="25"/>
      <c r="H21" s="25"/>
      <c r="I21" s="25"/>
      <c r="J21" s="25"/>
      <c r="K21" s="25"/>
      <c r="L21" s="25"/>
      <c r="M21" s="25"/>
      <c r="N21" s="25"/>
      <c r="O21" s="25"/>
      <c r="P21" s="25"/>
      <c r="Q21" s="25"/>
      <c r="R21" s="25"/>
      <c r="S21" s="25"/>
      <c r="T21" s="25"/>
      <c r="U21" s="25"/>
      <c r="V21" s="116"/>
    </row>
    <row r="22" spans="2:22">
      <c r="B22" s="240" t="s">
        <v>2</v>
      </c>
      <c r="C22" s="25"/>
      <c r="D22" s="25"/>
      <c r="E22" s="25"/>
      <c r="F22" s="25"/>
      <c r="G22" s="25"/>
      <c r="H22" s="25"/>
      <c r="I22" s="25"/>
      <c r="J22" s="25"/>
      <c r="K22" s="25"/>
      <c r="L22" s="25"/>
      <c r="M22" s="25"/>
      <c r="N22" s="25"/>
      <c r="O22" s="25"/>
      <c r="P22" s="25"/>
      <c r="Q22" s="25"/>
      <c r="R22" s="25"/>
      <c r="S22" s="25"/>
      <c r="T22" s="25"/>
      <c r="U22" s="25"/>
      <c r="V22" s="116"/>
    </row>
    <row r="23" spans="2:22">
      <c r="B23" s="240" t="s">
        <v>2</v>
      </c>
      <c r="C23" s="25"/>
      <c r="D23" s="25"/>
      <c r="E23" s="25"/>
      <c r="F23" s="25"/>
      <c r="G23" s="25"/>
      <c r="H23" s="25"/>
      <c r="I23" s="25"/>
      <c r="J23" s="25"/>
      <c r="K23" s="25"/>
      <c r="L23" s="25"/>
      <c r="M23" s="25"/>
      <c r="N23" s="25"/>
      <c r="O23" s="25"/>
      <c r="P23" s="25"/>
      <c r="Q23" s="25"/>
      <c r="R23" s="25"/>
      <c r="S23" s="25"/>
      <c r="T23" s="25"/>
      <c r="U23" s="25"/>
      <c r="V23" s="116"/>
    </row>
    <row r="24" spans="2:22" ht="16.5" thickBot="1">
      <c r="B24" s="242" t="s">
        <v>3</v>
      </c>
      <c r="C24" s="243"/>
      <c r="D24" s="114"/>
      <c r="E24" s="114"/>
      <c r="F24" s="114"/>
      <c r="G24" s="114"/>
      <c r="H24" s="114"/>
      <c r="I24" s="114"/>
      <c r="J24" s="114"/>
      <c r="K24" s="114"/>
      <c r="L24" s="114"/>
      <c r="M24" s="114"/>
      <c r="N24" s="114"/>
      <c r="O24" s="114"/>
      <c r="P24" s="114"/>
      <c r="Q24" s="114"/>
      <c r="R24" s="114"/>
      <c r="S24" s="114"/>
      <c r="T24" s="114"/>
      <c r="U24" s="114"/>
      <c r="V24" s="115"/>
    </row>
    <row r="25" spans="2:22" ht="16.5" thickBot="1">
      <c r="B25" s="246" t="s">
        <v>55</v>
      </c>
      <c r="C25" s="247"/>
      <c r="D25" s="27"/>
      <c r="E25" s="27"/>
      <c r="F25" s="27"/>
      <c r="G25" s="27"/>
      <c r="H25" s="27"/>
      <c r="I25" s="27"/>
      <c r="J25" s="27"/>
      <c r="K25" s="27"/>
      <c r="L25" s="27"/>
      <c r="M25" s="27"/>
      <c r="N25" s="27"/>
      <c r="O25" s="27"/>
      <c r="P25" s="27"/>
    </row>
    <row r="26" spans="2:22" ht="16.5" thickBot="1">
      <c r="B26" s="244" t="s">
        <v>56</v>
      </c>
      <c r="C26" s="245"/>
      <c r="D26" s="27"/>
      <c r="E26" s="27"/>
      <c r="F26" s="27"/>
      <c r="G26" s="27"/>
      <c r="H26" s="27"/>
      <c r="I26" s="27"/>
      <c r="J26" s="27"/>
      <c r="K26" s="27"/>
      <c r="L26" s="27"/>
      <c r="M26" s="27"/>
      <c r="N26" s="27"/>
      <c r="O26" s="27"/>
      <c r="P26" s="27"/>
    </row>
    <row r="28" spans="2:22">
      <c r="B28" s="93" t="s">
        <v>5</v>
      </c>
      <c r="C28" s="93"/>
      <c r="D28" s="13"/>
      <c r="E28" s="13"/>
      <c r="F28" s="13"/>
    </row>
    <row r="29" spans="2:22">
      <c r="B29" s="13" t="s">
        <v>211</v>
      </c>
      <c r="C29" s="13"/>
      <c r="D29" s="13"/>
      <c r="E29" s="13"/>
      <c r="F29" s="13"/>
      <c r="G29" s="13"/>
    </row>
    <row r="31" spans="2:22">
      <c r="B31" s="610" t="s">
        <v>72</v>
      </c>
      <c r="C31" s="610"/>
      <c r="E31" s="35"/>
      <c r="F31" s="35"/>
      <c r="G31" s="36" t="s">
        <v>74</v>
      </c>
      <c r="T31" s="2"/>
    </row>
    <row r="32" spans="2:22">
      <c r="D32" s="35" t="s">
        <v>73</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B1:K37"/>
  <sheetViews>
    <sheetView topLeftCell="D31" zoomScale="55" zoomScaleNormal="55" workbookViewId="0">
      <selection activeCell="N52" sqref="N51:N52"/>
    </sheetView>
  </sheetViews>
  <sheetFormatPr defaultRowHeight="15.75"/>
  <cols>
    <col min="1" max="1" width="9.140625" style="2"/>
    <col min="2" max="2" width="21.7109375" style="2" customWidth="1"/>
    <col min="3" max="3" width="28.7109375" style="55" customWidth="1"/>
    <col min="4" max="4" width="60.5703125" style="2" customWidth="1"/>
    <col min="5" max="5" width="57.7109375" style="2" customWidth="1"/>
    <col min="6" max="7" width="50.7109375" style="2" customWidth="1"/>
    <col min="8" max="16384" width="9.140625" style="2"/>
  </cols>
  <sheetData>
    <row r="1" spans="2:11" ht="20.25">
      <c r="B1" s="136"/>
      <c r="C1" s="137"/>
      <c r="D1" s="136"/>
      <c r="E1" s="136"/>
      <c r="F1" s="136"/>
      <c r="G1" s="136"/>
    </row>
    <row r="2" spans="2:11" ht="20.25">
      <c r="B2" s="1" t="s">
        <v>756</v>
      </c>
      <c r="C2"/>
      <c r="D2" s="140"/>
      <c r="E2" s="140"/>
      <c r="F2" s="140"/>
      <c r="G2" s="140"/>
    </row>
    <row r="3" spans="2:11" ht="20.25">
      <c r="B3" s="1" t="s">
        <v>757</v>
      </c>
      <c r="C3"/>
      <c r="D3" s="140"/>
      <c r="E3" s="140"/>
      <c r="F3" s="140"/>
      <c r="G3" s="141" t="s">
        <v>642</v>
      </c>
    </row>
    <row r="4" spans="2:11" ht="20.25">
      <c r="B4" s="138"/>
      <c r="C4" s="139"/>
      <c r="D4" s="140"/>
      <c r="E4" s="140"/>
      <c r="F4" s="140"/>
      <c r="G4" s="140"/>
    </row>
    <row r="5" spans="2:11" ht="20.25">
      <c r="B5" s="138"/>
      <c r="C5" s="139"/>
      <c r="D5" s="140"/>
      <c r="E5" s="140"/>
      <c r="F5" s="140"/>
      <c r="G5" s="140"/>
    </row>
    <row r="6" spans="2:11" ht="20.25">
      <c r="B6" s="136"/>
      <c r="C6" s="137"/>
      <c r="D6" s="136"/>
      <c r="E6" s="136"/>
      <c r="F6" s="136"/>
      <c r="G6" s="136"/>
    </row>
    <row r="7" spans="2:11" ht="30">
      <c r="B7" s="617" t="s">
        <v>143</v>
      </c>
      <c r="C7" s="617"/>
      <c r="D7" s="617"/>
      <c r="E7" s="617"/>
      <c r="F7" s="617"/>
      <c r="G7" s="617"/>
      <c r="H7" s="1"/>
      <c r="I7" s="1"/>
      <c r="J7" s="1"/>
      <c r="K7" s="1"/>
    </row>
    <row r="8" spans="2:11" ht="20.25">
      <c r="B8" s="136"/>
      <c r="C8" s="137"/>
      <c r="D8" s="136"/>
      <c r="E8" s="136"/>
      <c r="F8" s="136"/>
      <c r="G8" s="136"/>
    </row>
    <row r="9" spans="2:11" ht="20.25">
      <c r="B9" s="136"/>
      <c r="C9" s="137"/>
      <c r="D9" s="136"/>
      <c r="E9" s="136"/>
      <c r="F9" s="136"/>
      <c r="G9" s="136"/>
    </row>
    <row r="10" spans="2:11" ht="20.25">
      <c r="B10" s="138"/>
      <c r="C10" s="139"/>
      <c r="D10" s="138"/>
      <c r="E10" s="138"/>
      <c r="F10" s="138"/>
      <c r="G10" s="138"/>
      <c r="H10" s="1"/>
      <c r="I10" s="1"/>
      <c r="J10" s="1"/>
      <c r="K10" s="1"/>
    </row>
    <row r="11" spans="2:11" ht="21" thickBot="1">
      <c r="B11" s="136"/>
      <c r="C11" s="137"/>
      <c r="D11" s="136"/>
      <c r="E11" s="136"/>
      <c r="F11" s="136"/>
      <c r="G11" s="136"/>
    </row>
    <row r="12" spans="2:11" s="61" customFormat="1" ht="65.099999999999994" customHeight="1" thickBot="1">
      <c r="B12" s="351" t="s">
        <v>144</v>
      </c>
      <c r="C12" s="349" t="s">
        <v>138</v>
      </c>
      <c r="D12" s="339" t="s">
        <v>145</v>
      </c>
      <c r="E12" s="339" t="s">
        <v>146</v>
      </c>
      <c r="F12" s="339" t="s">
        <v>147</v>
      </c>
      <c r="G12" s="340" t="s">
        <v>148</v>
      </c>
      <c r="H12" s="92"/>
      <c r="I12" s="92"/>
      <c r="J12" s="92"/>
      <c r="K12" s="92"/>
    </row>
    <row r="13" spans="2:11" s="61" customFormat="1" ht="19.899999999999999" customHeight="1">
      <c r="B13" s="352">
        <v>1</v>
      </c>
      <c r="C13" s="350">
        <v>2</v>
      </c>
      <c r="D13" s="341">
        <v>3</v>
      </c>
      <c r="E13" s="341">
        <v>4</v>
      </c>
      <c r="F13" s="341">
        <v>5</v>
      </c>
      <c r="G13" s="342">
        <v>6</v>
      </c>
      <c r="H13" s="92"/>
      <c r="I13" s="92"/>
      <c r="J13" s="92"/>
      <c r="K13" s="92"/>
    </row>
    <row r="14" spans="2:11" s="61" customFormat="1" ht="35.1" customHeight="1">
      <c r="B14" s="618" t="s">
        <v>828</v>
      </c>
      <c r="C14" s="348" t="s">
        <v>755</v>
      </c>
      <c r="D14" s="142"/>
      <c r="E14" s="142"/>
      <c r="F14" s="142"/>
      <c r="G14" s="413"/>
    </row>
    <row r="15" spans="2:11" s="61" customFormat="1" ht="35.1" customHeight="1">
      <c r="B15" s="619"/>
      <c r="C15" s="348" t="s">
        <v>755</v>
      </c>
      <c r="D15" s="142"/>
      <c r="E15" s="142"/>
      <c r="F15" s="142"/>
      <c r="G15" s="413"/>
    </row>
    <row r="16" spans="2:11" s="61" customFormat="1" ht="35.1" customHeight="1">
      <c r="B16" s="619"/>
      <c r="C16" s="348" t="s">
        <v>755</v>
      </c>
      <c r="D16" s="142"/>
      <c r="E16" s="142"/>
      <c r="F16" s="142"/>
      <c r="G16" s="413"/>
    </row>
    <row r="17" spans="2:7" s="61" customFormat="1" ht="35.1" customHeight="1" thickBot="1">
      <c r="B17" s="620"/>
      <c r="C17" s="357" t="s">
        <v>725</v>
      </c>
      <c r="D17" s="354"/>
      <c r="E17" s="354"/>
      <c r="F17" s="354"/>
      <c r="G17" s="464"/>
    </row>
    <row r="18" spans="2:7" s="61" customFormat="1" ht="35.1" customHeight="1">
      <c r="B18" s="621" t="s">
        <v>829</v>
      </c>
      <c r="C18" s="348" t="s">
        <v>755</v>
      </c>
      <c r="D18" s="345"/>
      <c r="E18" s="345"/>
      <c r="F18" s="345"/>
      <c r="G18" s="346"/>
    </row>
    <row r="19" spans="2:7" s="61" customFormat="1" ht="35.1" customHeight="1">
      <c r="B19" s="624"/>
      <c r="C19" s="348" t="s">
        <v>755</v>
      </c>
      <c r="D19" s="142"/>
      <c r="E19" s="142"/>
      <c r="F19" s="142"/>
      <c r="G19" s="413"/>
    </row>
    <row r="20" spans="2:7" s="61" customFormat="1" ht="35.1" customHeight="1">
      <c r="B20" s="624"/>
      <c r="C20" s="348" t="s">
        <v>755</v>
      </c>
      <c r="D20" s="142"/>
      <c r="E20" s="142"/>
      <c r="F20" s="142"/>
      <c r="G20" s="415"/>
    </row>
    <row r="21" spans="2:7" s="61" customFormat="1" ht="35.1" customHeight="1" thickBot="1">
      <c r="B21" s="625"/>
      <c r="C21" s="357" t="s">
        <v>725</v>
      </c>
      <c r="D21" s="355"/>
      <c r="E21" s="355"/>
      <c r="F21" s="354"/>
      <c r="G21" s="464">
        <f>SUM(G18:G20)</f>
        <v>0</v>
      </c>
    </row>
    <row r="22" spans="2:7" s="61" customFormat="1" ht="35.1" customHeight="1">
      <c r="B22" s="621" t="s">
        <v>812</v>
      </c>
      <c r="C22" s="348" t="s">
        <v>755</v>
      </c>
      <c r="D22" s="345" t="s">
        <v>760</v>
      </c>
      <c r="E22" s="345" t="s">
        <v>762</v>
      </c>
      <c r="F22" s="345">
        <v>378.86</v>
      </c>
      <c r="G22" s="346">
        <v>43827</v>
      </c>
    </row>
    <row r="23" spans="2:7" s="61" customFormat="1" ht="35.1" customHeight="1">
      <c r="B23" s="622"/>
      <c r="C23" s="348" t="s">
        <v>755</v>
      </c>
      <c r="D23" s="142" t="s">
        <v>761</v>
      </c>
      <c r="E23" s="142" t="s">
        <v>763</v>
      </c>
      <c r="F23" s="142"/>
      <c r="G23" s="413">
        <v>774412</v>
      </c>
    </row>
    <row r="24" spans="2:7" s="61" customFormat="1" ht="35.1" customHeight="1">
      <c r="B24" s="622"/>
      <c r="C24" s="348" t="s">
        <v>755</v>
      </c>
      <c r="D24" s="142" t="s">
        <v>797</v>
      </c>
      <c r="E24" s="142"/>
      <c r="F24" s="142"/>
      <c r="G24" s="415">
        <v>65081</v>
      </c>
    </row>
    <row r="25" spans="2:7" s="61" customFormat="1" ht="35.1" customHeight="1" thickBot="1">
      <c r="B25" s="623"/>
      <c r="C25" s="357" t="s">
        <v>725</v>
      </c>
      <c r="D25" s="354"/>
      <c r="E25" s="354"/>
      <c r="F25" s="354"/>
      <c r="G25" s="464">
        <f>SUM(G22:G24)</f>
        <v>883320</v>
      </c>
    </row>
    <row r="26" spans="2:7" s="61" customFormat="1" ht="35.1" customHeight="1">
      <c r="B26" s="621" t="s">
        <v>794</v>
      </c>
      <c r="C26" s="348" t="s">
        <v>755</v>
      </c>
      <c r="D26" s="142"/>
      <c r="E26" s="345"/>
      <c r="F26" s="345"/>
      <c r="G26" s="414"/>
    </row>
    <row r="27" spans="2:7" s="61" customFormat="1" ht="35.1" customHeight="1">
      <c r="B27" s="624"/>
      <c r="C27" s="348" t="s">
        <v>755</v>
      </c>
      <c r="D27" s="142"/>
      <c r="E27" s="142"/>
      <c r="F27" s="142"/>
      <c r="G27" s="415"/>
    </row>
    <row r="28" spans="2:7" s="61" customFormat="1" ht="35.1" customHeight="1">
      <c r="B28" s="624"/>
      <c r="C28" s="348" t="s">
        <v>755</v>
      </c>
      <c r="D28" s="142"/>
      <c r="E28" s="142"/>
      <c r="F28" s="142"/>
      <c r="G28" s="415"/>
    </row>
    <row r="29" spans="2:7" s="61" customFormat="1" ht="35.1" customHeight="1" thickBot="1">
      <c r="B29" s="625"/>
      <c r="C29" s="357" t="s">
        <v>725</v>
      </c>
      <c r="D29" s="347"/>
      <c r="E29" s="347"/>
      <c r="F29" s="347"/>
      <c r="G29" s="464"/>
    </row>
    <row r="30" spans="2:7" s="61" customFormat="1" ht="35.1" customHeight="1">
      <c r="B30" s="621" t="s">
        <v>830</v>
      </c>
      <c r="C30" s="348" t="s">
        <v>755</v>
      </c>
      <c r="D30" s="345"/>
      <c r="E30" s="345"/>
      <c r="F30" s="345"/>
      <c r="G30" s="346"/>
    </row>
    <row r="31" spans="2:7" s="61" customFormat="1" ht="35.1" customHeight="1">
      <c r="B31" s="624"/>
      <c r="C31" s="348" t="s">
        <v>755</v>
      </c>
      <c r="D31" s="142"/>
      <c r="E31" s="142"/>
      <c r="F31" s="142"/>
      <c r="G31" s="508"/>
    </row>
    <row r="32" spans="2:7" s="61" customFormat="1" ht="35.1" customHeight="1">
      <c r="B32" s="624"/>
      <c r="C32" s="348" t="s">
        <v>755</v>
      </c>
      <c r="D32" s="142"/>
      <c r="E32" s="343"/>
      <c r="F32" s="343"/>
      <c r="G32" s="344"/>
    </row>
    <row r="33" spans="2:10" s="61" customFormat="1" ht="35.1" customHeight="1" thickBot="1">
      <c r="B33" s="625"/>
      <c r="C33" s="357" t="s">
        <v>725</v>
      </c>
      <c r="D33" s="356"/>
      <c r="E33" s="355"/>
      <c r="F33" s="355"/>
      <c r="G33" s="353"/>
    </row>
    <row r="34" spans="2:10" s="61" customFormat="1" ht="20.25">
      <c r="B34" s="136"/>
      <c r="C34" s="137"/>
      <c r="D34" s="136"/>
      <c r="E34" s="136"/>
      <c r="F34" s="136"/>
      <c r="G34" s="136"/>
    </row>
    <row r="35" spans="2:10" ht="19.5" customHeight="1">
      <c r="B35" s="22" t="s">
        <v>667</v>
      </c>
      <c r="C35" s="22"/>
      <c r="D35" s="22"/>
      <c r="F35" s="123" t="s">
        <v>668</v>
      </c>
      <c r="G35" s="123"/>
      <c r="H35" s="123"/>
      <c r="I35" s="123"/>
      <c r="J35" s="123"/>
    </row>
    <row r="36" spans="2:10" ht="20.25">
      <c r="B36" s="136"/>
      <c r="C36" s="137"/>
      <c r="D36" s="136"/>
      <c r="E36" s="117" t="s">
        <v>629</v>
      </c>
      <c r="F36" s="136"/>
      <c r="G36" s="136"/>
    </row>
    <row r="37" spans="2:10" ht="20.25">
      <c r="B37" s="136"/>
      <c r="C37" s="137"/>
      <c r="D37" s="136"/>
      <c r="E37" s="136"/>
      <c r="F37" s="136"/>
      <c r="G37" s="136"/>
    </row>
  </sheetData>
  <mergeCells count="6">
    <mergeCell ref="B7:G7"/>
    <mergeCell ref="B14:B17"/>
    <mergeCell ref="B22:B25"/>
    <mergeCell ref="B26:B29"/>
    <mergeCell ref="B30:B33"/>
    <mergeCell ref="B18:B21"/>
  </mergeCells>
  <pageMargins left="0.45" right="0.45" top="0.75" bottom="0.75" header="0.3" footer="0.3"/>
  <pageSetup scale="35"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48"/>
  <sheetViews>
    <sheetView topLeftCell="A3" zoomScaleNormal="100" workbookViewId="0">
      <selection activeCell="I23" sqref="I23"/>
    </sheetView>
  </sheetViews>
  <sheetFormatPr defaultRowHeight="12.75"/>
  <cols>
    <col min="1" max="1" width="6.5703125" customWidth="1"/>
    <col min="2" max="2" width="33" customWidth="1"/>
    <col min="3" max="3" width="14.85546875" customWidth="1"/>
    <col min="4" max="17" width="13.7109375" customWidth="1"/>
  </cols>
  <sheetData>
    <row r="1" spans="1:12" s="376" customFormat="1" ht="15.75">
      <c r="A1" s="1" t="s">
        <v>756</v>
      </c>
      <c r="B1"/>
      <c r="L1" s="387" t="s">
        <v>641</v>
      </c>
    </row>
    <row r="2" spans="1:12" s="376" customFormat="1" ht="15.75">
      <c r="A2" s="1" t="s">
        <v>757</v>
      </c>
      <c r="B2"/>
    </row>
    <row r="3" spans="1:12" s="376" customFormat="1" ht="15.75" customHeight="1">
      <c r="A3" s="634" t="s">
        <v>651</v>
      </c>
      <c r="B3" s="634"/>
      <c r="C3" s="634"/>
      <c r="D3" s="634"/>
      <c r="E3" s="634"/>
      <c r="F3" s="634"/>
      <c r="G3" s="634"/>
      <c r="H3" s="634"/>
      <c r="I3" s="634"/>
      <c r="J3" s="634"/>
      <c r="K3" s="634"/>
      <c r="L3" s="634"/>
    </row>
    <row r="4" spans="1:12" s="376" customFormat="1" ht="15"/>
    <row r="5" spans="1:12" s="376" customFormat="1" ht="15.75" thickBot="1">
      <c r="A5" s="380"/>
      <c r="B5" s="380"/>
      <c r="C5" s="380"/>
      <c r="D5" s="380"/>
      <c r="E5" s="380"/>
      <c r="F5" s="380"/>
      <c r="G5" s="388" t="s">
        <v>751</v>
      </c>
    </row>
    <row r="6" spans="1:12" s="376" customFormat="1" ht="90.75" customHeight="1" thickBot="1">
      <c r="A6" s="384" t="s">
        <v>619</v>
      </c>
      <c r="B6" s="458" t="s">
        <v>737</v>
      </c>
      <c r="C6" s="383" t="s">
        <v>749</v>
      </c>
      <c r="D6" s="383" t="s">
        <v>738</v>
      </c>
      <c r="E6" s="383" t="s">
        <v>739</v>
      </c>
      <c r="F6" s="383" t="s">
        <v>740</v>
      </c>
      <c r="G6" s="383" t="s">
        <v>742</v>
      </c>
      <c r="I6" s="377"/>
      <c r="J6" s="377"/>
    </row>
    <row r="7" spans="1:12" s="376" customFormat="1" ht="28.5" customHeight="1">
      <c r="A7" s="385">
        <v>1</v>
      </c>
      <c r="B7" s="459"/>
      <c r="C7" s="428"/>
      <c r="D7" s="429"/>
      <c r="E7" s="429"/>
      <c r="F7" s="430"/>
      <c r="G7" s="392"/>
      <c r="H7" s="378"/>
      <c r="I7" s="378"/>
      <c r="J7" s="378"/>
    </row>
    <row r="8" spans="1:12" s="376" customFormat="1" ht="43.5" customHeight="1">
      <c r="A8" s="386">
        <v>2</v>
      </c>
      <c r="B8" s="460"/>
      <c r="C8" s="431"/>
      <c r="D8" s="432"/>
      <c r="E8" s="432"/>
      <c r="F8" s="433"/>
      <c r="G8" s="393"/>
      <c r="H8" s="378"/>
      <c r="I8" s="378"/>
      <c r="J8" s="378"/>
    </row>
    <row r="9" spans="1:12" s="376" customFormat="1" ht="27" customHeight="1">
      <c r="A9" s="386">
        <v>3</v>
      </c>
      <c r="B9" s="460"/>
      <c r="C9" s="431"/>
      <c r="D9" s="432"/>
      <c r="E9" s="432"/>
      <c r="F9" s="433"/>
      <c r="G9" s="393"/>
      <c r="H9" s="378"/>
      <c r="I9" s="378"/>
      <c r="J9" s="378"/>
    </row>
    <row r="10" spans="1:12" s="376" customFormat="1" ht="29.25" customHeight="1">
      <c r="A10" s="386">
        <v>4</v>
      </c>
      <c r="B10" s="460"/>
      <c r="C10" s="431"/>
      <c r="D10" s="432"/>
      <c r="E10" s="432"/>
      <c r="F10" s="433"/>
      <c r="G10" s="393"/>
      <c r="H10" s="378"/>
      <c r="I10" s="378"/>
      <c r="J10" s="378"/>
    </row>
    <row r="11" spans="1:12" s="376" customFormat="1" ht="32.25" customHeight="1">
      <c r="A11" s="386">
        <v>5</v>
      </c>
      <c r="B11" s="460"/>
      <c r="C11" s="431"/>
      <c r="D11" s="432"/>
      <c r="E11" s="432"/>
      <c r="F11" s="433"/>
      <c r="G11" s="393"/>
      <c r="H11" s="378"/>
      <c r="I11" s="378"/>
      <c r="J11" s="378"/>
    </row>
    <row r="12" spans="1:12" s="376" customFormat="1" ht="29.25" customHeight="1">
      <c r="A12" s="386">
        <v>6</v>
      </c>
      <c r="B12" s="460"/>
      <c r="C12" s="431"/>
      <c r="D12" s="432"/>
      <c r="E12" s="432"/>
      <c r="F12" s="433"/>
      <c r="G12" s="393"/>
      <c r="H12" s="378"/>
      <c r="I12" s="378"/>
      <c r="J12" s="378"/>
    </row>
    <row r="13" spans="1:12" s="376" customFormat="1" ht="15">
      <c r="A13" s="386">
        <v>7</v>
      </c>
      <c r="B13" s="460"/>
      <c r="C13" s="431"/>
      <c r="D13" s="432"/>
      <c r="E13" s="432"/>
      <c r="F13" s="433"/>
      <c r="G13" s="393"/>
      <c r="H13" s="378"/>
      <c r="I13" s="378"/>
      <c r="J13" s="378"/>
    </row>
    <row r="14" spans="1:12" s="376" customFormat="1" ht="15">
      <c r="A14" s="386">
        <v>8</v>
      </c>
      <c r="B14" s="427"/>
      <c r="C14" s="434"/>
      <c r="D14" s="435"/>
      <c r="E14" s="435"/>
      <c r="F14" s="436"/>
      <c r="G14" s="419"/>
      <c r="H14" s="378"/>
      <c r="I14" s="378"/>
      <c r="J14" s="378"/>
    </row>
    <row r="15" spans="1:12" s="376" customFormat="1" ht="15">
      <c r="A15" s="386">
        <v>9</v>
      </c>
      <c r="B15" s="460"/>
      <c r="C15" s="434"/>
      <c r="D15" s="435"/>
      <c r="E15" s="435"/>
      <c r="F15" s="436"/>
      <c r="G15" s="419"/>
      <c r="H15" s="378"/>
      <c r="I15" s="378"/>
      <c r="J15" s="378"/>
    </row>
    <row r="16" spans="1:12" s="376" customFormat="1" ht="60.75" customHeight="1">
      <c r="A16" s="386">
        <v>10</v>
      </c>
      <c r="B16" s="460"/>
      <c r="C16" s="434"/>
      <c r="D16" s="435"/>
      <c r="E16" s="435"/>
      <c r="F16" s="436"/>
      <c r="G16" s="419"/>
      <c r="H16" s="378"/>
      <c r="I16" s="378"/>
      <c r="J16" s="378"/>
    </row>
    <row r="17" spans="1:12" s="376" customFormat="1" ht="28.5" customHeight="1">
      <c r="A17" s="386">
        <v>11</v>
      </c>
      <c r="B17" s="460"/>
      <c r="C17" s="434"/>
      <c r="D17" s="435"/>
      <c r="E17" s="435"/>
      <c r="F17" s="436"/>
      <c r="G17" s="419"/>
      <c r="H17" s="378"/>
      <c r="I17" s="378"/>
      <c r="J17" s="378"/>
    </row>
    <row r="18" spans="1:12" s="376" customFormat="1" ht="45.75" customHeight="1">
      <c r="A18" s="386">
        <v>12</v>
      </c>
      <c r="B18" s="460"/>
      <c r="C18" s="434"/>
      <c r="D18" s="435"/>
      <c r="E18" s="435"/>
      <c r="F18" s="436"/>
      <c r="G18" s="419"/>
      <c r="H18" s="378"/>
      <c r="I18" s="378"/>
      <c r="J18" s="378"/>
    </row>
    <row r="19" spans="1:12" s="376" customFormat="1" ht="60" customHeight="1" thickBot="1">
      <c r="A19" s="386">
        <v>13</v>
      </c>
      <c r="B19" s="460"/>
      <c r="C19" s="434"/>
      <c r="D19" s="435"/>
      <c r="E19" s="435"/>
      <c r="F19" s="436"/>
      <c r="G19" s="419"/>
      <c r="H19" s="378"/>
      <c r="I19" s="378"/>
      <c r="J19" s="378"/>
    </row>
    <row r="20" spans="1:12" s="376" customFormat="1" ht="75" customHeight="1">
      <c r="A20" s="628">
        <v>14</v>
      </c>
      <c r="B20" s="630"/>
      <c r="C20" s="465"/>
      <c r="D20" s="465"/>
      <c r="E20" s="465"/>
      <c r="F20" s="466"/>
      <c r="G20" s="465"/>
      <c r="H20" s="424"/>
      <c r="I20" s="424"/>
      <c r="J20" s="424"/>
      <c r="K20" s="424"/>
      <c r="L20" s="424"/>
    </row>
    <row r="21" spans="1:12" s="376" customFormat="1" ht="12" customHeight="1" thickBot="1">
      <c r="A21" s="629"/>
      <c r="B21" s="631"/>
      <c r="C21" s="443"/>
      <c r="D21" s="443"/>
      <c r="E21" s="443"/>
      <c r="F21" s="467"/>
      <c r="G21" s="443"/>
      <c r="H21" s="424"/>
      <c r="I21" s="424"/>
      <c r="J21" s="424"/>
      <c r="K21" s="424"/>
      <c r="L21" s="424"/>
    </row>
    <row r="22" spans="1:12" s="379" customFormat="1" ht="19.5" customHeight="1" thickBot="1">
      <c r="A22" s="471">
        <v>15</v>
      </c>
      <c r="B22" s="472"/>
      <c r="C22" s="468"/>
      <c r="D22" s="469"/>
      <c r="E22" s="469"/>
      <c r="F22" s="469"/>
      <c r="G22" s="470"/>
      <c r="H22" s="424"/>
      <c r="I22" s="424"/>
      <c r="J22" s="424"/>
      <c r="K22" s="424"/>
      <c r="L22" s="424"/>
    </row>
    <row r="23" spans="1:12" s="376" customFormat="1" ht="15.75" thickBot="1">
      <c r="A23" s="647" t="s">
        <v>741</v>
      </c>
      <c r="B23" s="648"/>
      <c r="C23" s="437"/>
      <c r="D23" s="437"/>
      <c r="E23" s="438"/>
      <c r="F23" s="439"/>
      <c r="G23" s="438"/>
      <c r="H23" s="379"/>
      <c r="I23" s="379"/>
      <c r="J23" s="379"/>
    </row>
    <row r="24" spans="1:12" s="376" customFormat="1" ht="15">
      <c r="A24" s="378"/>
      <c r="B24" s="395"/>
      <c r="C24" s="401"/>
      <c r="D24" s="398"/>
      <c r="E24" s="398"/>
      <c r="F24" s="399"/>
      <c r="G24" s="400"/>
      <c r="H24" s="379"/>
      <c r="I24" s="379"/>
      <c r="J24" s="379"/>
    </row>
    <row r="25" spans="1:12" s="376" customFormat="1" ht="15.75">
      <c r="A25" s="396" t="s">
        <v>750</v>
      </c>
      <c r="B25" s="378"/>
      <c r="C25" s="401"/>
      <c r="D25" s="398"/>
      <c r="E25" s="398"/>
      <c r="F25" s="399"/>
      <c r="G25" s="399"/>
      <c r="H25" s="379"/>
      <c r="I25" s="379"/>
      <c r="J25" s="379"/>
    </row>
    <row r="26" spans="1:12" s="376" customFormat="1" ht="15.75" thickBot="1">
      <c r="A26" s="380"/>
      <c r="B26" s="380"/>
      <c r="C26" s="380"/>
      <c r="D26" s="380"/>
      <c r="E26" s="380"/>
      <c r="F26" s="380"/>
      <c r="G26" s="380"/>
      <c r="H26" s="380"/>
      <c r="L26" s="388" t="s">
        <v>751</v>
      </c>
    </row>
    <row r="27" spans="1:12" s="376" customFormat="1" ht="15">
      <c r="A27" s="643" t="s">
        <v>619</v>
      </c>
      <c r="B27" s="645" t="s">
        <v>737</v>
      </c>
      <c r="C27" s="635" t="s">
        <v>743</v>
      </c>
      <c r="D27" s="636"/>
      <c r="E27" s="637" t="s">
        <v>798</v>
      </c>
      <c r="F27" s="638"/>
      <c r="G27" s="639" t="s">
        <v>799</v>
      </c>
      <c r="H27" s="639"/>
      <c r="I27" s="640" t="s">
        <v>800</v>
      </c>
      <c r="J27" s="641"/>
      <c r="K27" s="642" t="s">
        <v>801</v>
      </c>
      <c r="L27" s="641"/>
    </row>
    <row r="28" spans="1:12" s="376" customFormat="1" ht="22.5" customHeight="1" thickBot="1">
      <c r="A28" s="644"/>
      <c r="B28" s="646"/>
      <c r="C28" s="382" t="s">
        <v>745</v>
      </c>
      <c r="D28" s="381" t="s">
        <v>744</v>
      </c>
      <c r="E28" s="382" t="s">
        <v>745</v>
      </c>
      <c r="F28" s="381" t="s">
        <v>744</v>
      </c>
      <c r="G28" s="382" t="s">
        <v>745</v>
      </c>
      <c r="H28" s="381" t="s">
        <v>744</v>
      </c>
      <c r="I28" s="382" t="s">
        <v>745</v>
      </c>
      <c r="J28" s="381" t="s">
        <v>744</v>
      </c>
      <c r="K28" s="382" t="s">
        <v>745</v>
      </c>
      <c r="L28" s="381" t="s">
        <v>744</v>
      </c>
    </row>
    <row r="29" spans="1:12" s="376" customFormat="1" ht="15">
      <c r="A29" s="397">
        <v>1</v>
      </c>
      <c r="B29" s="423"/>
      <c r="C29" s="449"/>
      <c r="D29" s="447"/>
      <c r="E29" s="449"/>
      <c r="F29" s="461"/>
      <c r="G29" s="449"/>
      <c r="H29" s="461"/>
      <c r="I29" s="449"/>
      <c r="J29" s="461"/>
      <c r="K29" s="449"/>
      <c r="L29" s="444"/>
    </row>
    <row r="30" spans="1:12" s="376" customFormat="1" ht="15">
      <c r="A30" s="386">
        <v>2</v>
      </c>
      <c r="B30" s="422"/>
      <c r="C30" s="450"/>
      <c r="D30" s="394"/>
      <c r="E30" s="450"/>
      <c r="F30" s="462"/>
      <c r="G30" s="450"/>
      <c r="H30" s="462"/>
      <c r="I30" s="450"/>
      <c r="J30" s="462"/>
      <c r="K30" s="450"/>
      <c r="L30" s="389"/>
    </row>
    <row r="31" spans="1:12" s="376" customFormat="1" ht="15">
      <c r="A31" s="386">
        <v>3</v>
      </c>
      <c r="B31" s="422"/>
      <c r="C31" s="450"/>
      <c r="D31" s="394"/>
      <c r="E31" s="450"/>
      <c r="F31" s="462"/>
      <c r="G31" s="450"/>
      <c r="H31" s="462"/>
      <c r="I31" s="450"/>
      <c r="J31" s="462"/>
      <c r="K31" s="450"/>
      <c r="L31" s="389"/>
    </row>
    <row r="32" spans="1:12" s="376" customFormat="1" ht="15">
      <c r="A32" s="386">
        <v>4</v>
      </c>
      <c r="B32" s="422"/>
      <c r="C32" s="450"/>
      <c r="D32" s="394"/>
      <c r="E32" s="450"/>
      <c r="F32" s="462"/>
      <c r="G32" s="450"/>
      <c r="H32" s="462"/>
      <c r="I32" s="450"/>
      <c r="J32" s="462"/>
      <c r="K32" s="450"/>
      <c r="L32" s="389"/>
    </row>
    <row r="33" spans="1:12" s="376" customFormat="1" ht="15">
      <c r="A33" s="386">
        <v>5</v>
      </c>
      <c r="B33" s="422"/>
      <c r="C33" s="450"/>
      <c r="D33" s="394"/>
      <c r="E33" s="450"/>
      <c r="F33" s="462"/>
      <c r="G33" s="450"/>
      <c r="H33" s="462"/>
      <c r="I33" s="450"/>
      <c r="J33" s="462"/>
      <c r="K33" s="450"/>
      <c r="L33" s="389"/>
    </row>
    <row r="34" spans="1:12" s="376" customFormat="1" ht="15">
      <c r="A34" s="386">
        <v>6</v>
      </c>
      <c r="B34" s="422"/>
      <c r="C34" s="450"/>
      <c r="D34" s="394"/>
      <c r="E34" s="450"/>
      <c r="F34" s="462"/>
      <c r="G34" s="450"/>
      <c r="H34" s="462"/>
      <c r="I34" s="450"/>
      <c r="J34" s="462"/>
      <c r="K34" s="450"/>
      <c r="L34" s="389"/>
    </row>
    <row r="35" spans="1:12" s="376" customFormat="1" ht="15">
      <c r="A35" s="386">
        <v>7</v>
      </c>
      <c r="B35" s="422"/>
      <c r="C35" s="450"/>
      <c r="D35" s="394"/>
      <c r="E35" s="450"/>
      <c r="F35" s="462"/>
      <c r="G35" s="450"/>
      <c r="H35" s="462"/>
      <c r="I35" s="450"/>
      <c r="J35" s="462"/>
      <c r="K35" s="450"/>
      <c r="L35" s="389"/>
    </row>
    <row r="36" spans="1:12" s="376" customFormat="1" ht="15">
      <c r="A36" s="386">
        <v>8</v>
      </c>
      <c r="B36" s="422"/>
      <c r="C36" s="451"/>
      <c r="D36" s="420"/>
      <c r="E36" s="451"/>
      <c r="F36" s="463"/>
      <c r="G36" s="451"/>
      <c r="H36" s="463"/>
      <c r="I36" s="451"/>
      <c r="J36" s="463"/>
      <c r="K36" s="451"/>
      <c r="L36" s="421"/>
    </row>
    <row r="37" spans="1:12" s="376" customFormat="1" ht="15">
      <c r="A37" s="386">
        <v>9</v>
      </c>
      <c r="B37" s="422"/>
      <c r="C37" s="451"/>
      <c r="D37" s="420"/>
      <c r="E37" s="451"/>
      <c r="F37" s="463"/>
      <c r="G37" s="451"/>
      <c r="H37" s="463"/>
      <c r="I37" s="451"/>
      <c r="J37" s="463"/>
      <c r="K37" s="451"/>
      <c r="L37" s="421"/>
    </row>
    <row r="38" spans="1:12" s="376" customFormat="1" ht="15">
      <c r="A38" s="386">
        <v>10</v>
      </c>
      <c r="B38" s="422"/>
      <c r="C38" s="451"/>
      <c r="D38" s="420"/>
      <c r="E38" s="451"/>
      <c r="F38" s="463"/>
      <c r="G38" s="451"/>
      <c r="H38" s="463"/>
      <c r="I38" s="451"/>
      <c r="J38" s="463"/>
      <c r="K38" s="451"/>
      <c r="L38" s="421"/>
    </row>
    <row r="39" spans="1:12" s="376" customFormat="1" ht="15">
      <c r="A39" s="386">
        <v>11</v>
      </c>
      <c r="B39" s="422"/>
      <c r="C39" s="451"/>
      <c r="D39" s="420"/>
      <c r="E39" s="451"/>
      <c r="F39" s="463"/>
      <c r="G39" s="451"/>
      <c r="H39" s="463"/>
      <c r="I39" s="451"/>
      <c r="J39" s="463"/>
      <c r="K39" s="451"/>
      <c r="L39" s="421"/>
    </row>
    <row r="40" spans="1:12" s="376" customFormat="1" ht="15">
      <c r="A40" s="386">
        <v>12</v>
      </c>
      <c r="B40" s="422"/>
      <c r="C40" s="450"/>
      <c r="D40" s="394"/>
      <c r="E40" s="451"/>
      <c r="F40" s="463"/>
      <c r="G40" s="451"/>
      <c r="H40" s="463"/>
      <c r="I40" s="451"/>
      <c r="J40" s="463"/>
      <c r="K40" s="451"/>
      <c r="L40" s="421"/>
    </row>
    <row r="41" spans="1:12" s="376" customFormat="1" ht="15">
      <c r="A41" s="440">
        <v>13</v>
      </c>
      <c r="B41" s="441"/>
      <c r="C41" s="450"/>
      <c r="D41" s="394"/>
      <c r="E41" s="451"/>
      <c r="F41" s="463"/>
      <c r="G41" s="451"/>
      <c r="H41" s="463"/>
      <c r="I41" s="451"/>
      <c r="J41" s="463"/>
      <c r="K41" s="451"/>
      <c r="L41" s="421"/>
    </row>
    <row r="42" spans="1:12" s="376" customFormat="1" ht="75" customHeight="1">
      <c r="A42" s="626">
        <v>14</v>
      </c>
      <c r="B42" s="627"/>
      <c r="C42" s="453"/>
      <c r="D42" s="454"/>
      <c r="E42" s="445"/>
      <c r="F42" s="446"/>
      <c r="G42" s="445"/>
      <c r="H42" s="473"/>
      <c r="I42" s="445"/>
      <c r="J42" s="455"/>
      <c r="K42" s="456"/>
      <c r="L42" s="455"/>
    </row>
    <row r="43" spans="1:12" s="376" customFormat="1" ht="18" customHeight="1">
      <c r="A43" s="626"/>
      <c r="B43" s="627"/>
      <c r="C43" s="452"/>
      <c r="D43" s="448"/>
      <c r="E43" s="445"/>
      <c r="F43" s="446"/>
      <c r="G43" s="445"/>
      <c r="H43" s="473"/>
      <c r="I43" s="456"/>
      <c r="J43" s="455"/>
      <c r="K43" s="456"/>
      <c r="L43" s="455"/>
    </row>
    <row r="44" spans="1:12" s="376" customFormat="1" ht="30" customHeight="1">
      <c r="A44" s="425">
        <v>15</v>
      </c>
      <c r="B44" s="426"/>
      <c r="C44" s="452"/>
      <c r="D44" s="448"/>
      <c r="E44" s="445"/>
      <c r="F44" s="446"/>
      <c r="G44" s="445"/>
      <c r="H44" s="455"/>
      <c r="I44" s="456"/>
      <c r="J44" s="455"/>
      <c r="K44" s="456"/>
      <c r="L44" s="455"/>
    </row>
    <row r="45" spans="1:12" s="376" customFormat="1" ht="15.75" thickBot="1">
      <c r="A45" s="632" t="s">
        <v>741</v>
      </c>
      <c r="B45" s="633"/>
      <c r="C45" s="457">
        <f>SUM(C29:C44)</f>
        <v>0</v>
      </c>
      <c r="D45" s="442"/>
      <c r="E45" s="391"/>
      <c r="F45" s="390"/>
      <c r="G45" s="391"/>
      <c r="H45" s="390"/>
      <c r="I45" s="391"/>
      <c r="J45" s="390"/>
      <c r="K45" s="391"/>
      <c r="L45" s="390"/>
    </row>
    <row r="46" spans="1:12">
      <c r="A46" s="403"/>
    </row>
    <row r="48" spans="1:12" ht="15.75">
      <c r="B48" s="396"/>
    </row>
  </sheetData>
  <mergeCells count="14">
    <mergeCell ref="A3:L3"/>
    <mergeCell ref="C27:D27"/>
    <mergeCell ref="E27:F27"/>
    <mergeCell ref="G27:H27"/>
    <mergeCell ref="I27:J27"/>
    <mergeCell ref="K27:L27"/>
    <mergeCell ref="A27:A28"/>
    <mergeCell ref="B27:B28"/>
    <mergeCell ref="A23:B23"/>
    <mergeCell ref="A42:A43"/>
    <mergeCell ref="B42:B43"/>
    <mergeCell ref="A20:A21"/>
    <mergeCell ref="B20:B21"/>
    <mergeCell ref="A45:B45"/>
  </mergeCells>
  <pageMargins left="0.25" right="0.25" top="0.75" bottom="0.75" header="0.3" footer="0.3"/>
  <pageSetup paperSize="13" scale="51" orientation="landscape" horizontalDpi="4294967294" verticalDpi="4294967294"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sheetPr codeName="Sheet13">
    <tabColor theme="0"/>
  </sheetPr>
  <dimension ref="B2:G76"/>
  <sheetViews>
    <sheetView topLeftCell="A23" workbookViewId="0">
      <selection activeCell="B30" sqref="B30"/>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ht="15.75">
      <c r="B2" s="1" t="s">
        <v>756</v>
      </c>
      <c r="D2" s="249"/>
      <c r="E2" s="249"/>
      <c r="F2" s="249"/>
      <c r="G2" s="250" t="s">
        <v>652</v>
      </c>
    </row>
    <row r="3" spans="2:7" ht="15.75">
      <c r="B3" s="1" t="s">
        <v>757</v>
      </c>
      <c r="D3" s="249"/>
      <c r="E3" s="249"/>
      <c r="F3" s="249"/>
      <c r="G3" s="249"/>
    </row>
    <row r="4" spans="2:7" ht="15.75">
      <c r="B4" s="251"/>
      <c r="C4" s="252"/>
      <c r="D4" s="252"/>
      <c r="E4" s="252"/>
      <c r="F4" s="252"/>
      <c r="G4" s="252"/>
    </row>
    <row r="5" spans="2:7" ht="51.75" customHeight="1">
      <c r="B5" s="649" t="s">
        <v>721</v>
      </c>
      <c r="C5" s="649"/>
      <c r="D5" s="649"/>
      <c r="E5" s="649"/>
      <c r="F5" s="649"/>
      <c r="G5" s="649"/>
    </row>
    <row r="6" spans="2:7">
      <c r="B6" s="650" t="s">
        <v>803</v>
      </c>
      <c r="C6" s="650"/>
      <c r="D6" s="650"/>
      <c r="E6" s="650"/>
      <c r="F6" s="650"/>
      <c r="G6" s="650"/>
    </row>
    <row r="7" spans="2:7">
      <c r="B7" s="253"/>
      <c r="C7" s="253"/>
      <c r="D7" s="253"/>
      <c r="E7" s="253"/>
      <c r="F7" s="253"/>
      <c r="G7" s="253"/>
    </row>
    <row r="8" spans="2:7" ht="13.5" thickBot="1">
      <c r="B8" s="254"/>
      <c r="C8" s="253"/>
      <c r="D8" s="253"/>
      <c r="E8" s="253"/>
      <c r="F8" s="253"/>
      <c r="G8" s="283" t="s">
        <v>291</v>
      </c>
    </row>
    <row r="9" spans="2:7">
      <c r="B9" s="651" t="s">
        <v>95</v>
      </c>
      <c r="C9" s="653" t="s">
        <v>133</v>
      </c>
      <c r="D9" s="655" t="s">
        <v>693</v>
      </c>
      <c r="E9" s="655" t="s">
        <v>694</v>
      </c>
      <c r="F9" s="655" t="s">
        <v>618</v>
      </c>
      <c r="G9" s="657" t="s">
        <v>695</v>
      </c>
    </row>
    <row r="10" spans="2:7" ht="13.5" thickBot="1">
      <c r="B10" s="652"/>
      <c r="C10" s="654"/>
      <c r="D10" s="656"/>
      <c r="E10" s="656"/>
      <c r="F10" s="656"/>
      <c r="G10" s="658"/>
    </row>
    <row r="11" spans="2:7">
      <c r="B11" s="256">
        <v>1</v>
      </c>
      <c r="C11" s="257">
        <v>2</v>
      </c>
      <c r="D11" s="257">
        <v>3</v>
      </c>
      <c r="E11" s="257">
        <v>4</v>
      </c>
      <c r="F11" s="257">
        <v>5</v>
      </c>
      <c r="G11" s="258">
        <v>6</v>
      </c>
    </row>
    <row r="12" spans="2:7">
      <c r="B12" s="666" t="s">
        <v>771</v>
      </c>
      <c r="C12" s="668" t="s">
        <v>696</v>
      </c>
      <c r="D12" s="669">
        <v>9108</v>
      </c>
      <c r="E12" s="670" t="s">
        <v>8</v>
      </c>
      <c r="F12" s="670"/>
      <c r="G12" s="659"/>
    </row>
    <row r="13" spans="2:7">
      <c r="B13" s="667"/>
      <c r="C13" s="668"/>
      <c r="D13" s="669"/>
      <c r="E13" s="670"/>
      <c r="F13" s="670"/>
      <c r="G13" s="659"/>
    </row>
    <row r="14" spans="2:7" ht="24.95" customHeight="1">
      <c r="B14" s="259" t="s">
        <v>772</v>
      </c>
      <c r="C14" s="260" t="s">
        <v>697</v>
      </c>
      <c r="D14" s="261">
        <v>9109</v>
      </c>
      <c r="E14" s="274"/>
      <c r="F14" s="274"/>
      <c r="G14" s="275"/>
    </row>
    <row r="15" spans="2:7" ht="24.95" customHeight="1">
      <c r="B15" s="259" t="s">
        <v>773</v>
      </c>
      <c r="C15" s="260" t="s">
        <v>698</v>
      </c>
      <c r="D15" s="261">
        <v>9110</v>
      </c>
      <c r="E15" s="274"/>
      <c r="F15" s="274"/>
      <c r="G15" s="275"/>
    </row>
    <row r="16" spans="2:7" ht="24.95" customHeight="1">
      <c r="B16" s="259" t="s">
        <v>774</v>
      </c>
      <c r="C16" s="260" t="s">
        <v>699</v>
      </c>
      <c r="D16" s="261">
        <v>9111</v>
      </c>
      <c r="E16" s="274"/>
      <c r="F16" s="274"/>
      <c r="G16" s="275"/>
    </row>
    <row r="17" spans="2:7" ht="24.95" customHeight="1">
      <c r="B17" s="259" t="s">
        <v>775</v>
      </c>
      <c r="C17" s="260" t="s">
        <v>700</v>
      </c>
      <c r="D17" s="261">
        <v>9112</v>
      </c>
      <c r="E17" s="274"/>
      <c r="F17" s="274"/>
      <c r="G17" s="275"/>
    </row>
    <row r="18" spans="2:7" ht="24.95" customHeight="1">
      <c r="B18" s="270" t="s">
        <v>776</v>
      </c>
      <c r="C18" s="271" t="s">
        <v>701</v>
      </c>
      <c r="D18" s="272">
        <v>9113</v>
      </c>
      <c r="E18" s="276"/>
      <c r="F18" s="276"/>
      <c r="G18" s="277"/>
    </row>
    <row r="19" spans="2:7" ht="24.95" customHeight="1">
      <c r="B19" s="259" t="s">
        <v>777</v>
      </c>
      <c r="C19" s="260" t="s">
        <v>702</v>
      </c>
      <c r="D19" s="261">
        <v>9114</v>
      </c>
      <c r="E19" s="274"/>
      <c r="F19" s="274"/>
      <c r="G19" s="275"/>
    </row>
    <row r="20" spans="2:7" ht="24.95" customHeight="1">
      <c r="B20" s="259" t="s">
        <v>778</v>
      </c>
      <c r="C20" s="260" t="s">
        <v>703</v>
      </c>
      <c r="D20" s="261">
        <v>9115</v>
      </c>
      <c r="E20" s="274"/>
      <c r="F20" s="274"/>
      <c r="G20" s="275"/>
    </row>
    <row r="21" spans="2:7" ht="24.95" customHeight="1">
      <c r="B21" s="259" t="s">
        <v>779</v>
      </c>
      <c r="C21" s="260" t="s">
        <v>704</v>
      </c>
      <c r="D21" s="261">
        <v>9116</v>
      </c>
      <c r="E21" s="274"/>
      <c r="F21" s="274"/>
      <c r="G21" s="275"/>
    </row>
    <row r="22" spans="2:7" ht="38.25" customHeight="1">
      <c r="B22" s="270" t="s">
        <v>780</v>
      </c>
      <c r="C22" s="271" t="s">
        <v>705</v>
      </c>
      <c r="D22" s="272">
        <v>9117</v>
      </c>
      <c r="E22" s="276">
        <f>E23+E25</f>
        <v>27132994</v>
      </c>
      <c r="F22" s="276">
        <f>F23+F25</f>
        <v>14793215</v>
      </c>
      <c r="G22" s="277">
        <f>E22-F22</f>
        <v>12339779</v>
      </c>
    </row>
    <row r="23" spans="2:7" ht="38.25" customHeight="1">
      <c r="B23" s="259" t="s">
        <v>781</v>
      </c>
      <c r="C23" s="260" t="s">
        <v>706</v>
      </c>
      <c r="D23" s="261">
        <v>9118</v>
      </c>
      <c r="E23" s="274">
        <v>19845386</v>
      </c>
      <c r="F23" s="274">
        <v>12912719</v>
      </c>
      <c r="G23" s="275">
        <f>E23-F23</f>
        <v>6932667</v>
      </c>
    </row>
    <row r="24" spans="2:7" ht="48.75" customHeight="1">
      <c r="B24" s="259" t="s">
        <v>782</v>
      </c>
      <c r="C24" s="260" t="s">
        <v>707</v>
      </c>
      <c r="D24" s="261">
        <v>9119</v>
      </c>
      <c r="E24" s="274"/>
      <c r="F24" s="274"/>
      <c r="G24" s="275"/>
    </row>
    <row r="25" spans="2:7" ht="48.75" customHeight="1">
      <c r="B25" s="259" t="s">
        <v>783</v>
      </c>
      <c r="C25" s="260" t="s">
        <v>708</v>
      </c>
      <c r="D25" s="262">
        <v>9120</v>
      </c>
      <c r="E25" s="274">
        <v>7287608</v>
      </c>
      <c r="F25" s="274">
        <v>1880496</v>
      </c>
      <c r="G25" s="275">
        <f>E25-F25</f>
        <v>5407112</v>
      </c>
    </row>
    <row r="26" spans="2:7" ht="21" customHeight="1">
      <c r="B26" s="660" t="s">
        <v>784</v>
      </c>
      <c r="C26" s="661" t="s">
        <v>709</v>
      </c>
      <c r="D26" s="663">
        <v>9121</v>
      </c>
      <c r="E26" s="664">
        <v>0</v>
      </c>
      <c r="F26" s="664"/>
      <c r="G26" s="665"/>
    </row>
    <row r="27" spans="2:7" ht="15" customHeight="1">
      <c r="B27" s="660"/>
      <c r="C27" s="662"/>
      <c r="D27" s="663"/>
      <c r="E27" s="664"/>
      <c r="F27" s="664"/>
      <c r="G27" s="665"/>
    </row>
    <row r="28" spans="2:7" ht="39.75" customHeight="1">
      <c r="B28" s="259" t="s">
        <v>785</v>
      </c>
      <c r="C28" s="260" t="s">
        <v>710</v>
      </c>
      <c r="D28" s="262">
        <v>9122</v>
      </c>
      <c r="E28" s="274"/>
      <c r="F28" s="274"/>
      <c r="G28" s="275"/>
    </row>
    <row r="29" spans="2:7" ht="48" customHeight="1">
      <c r="B29" s="259" t="s">
        <v>786</v>
      </c>
      <c r="C29" s="263" t="s">
        <v>711</v>
      </c>
      <c r="D29" s="261">
        <v>9123</v>
      </c>
      <c r="E29" s="278"/>
      <c r="F29" s="274"/>
      <c r="G29" s="275"/>
    </row>
    <row r="30" spans="2:7" ht="24.95" customHeight="1">
      <c r="B30" s="270" t="s">
        <v>787</v>
      </c>
      <c r="C30" s="271" t="s">
        <v>712</v>
      </c>
      <c r="D30" s="273">
        <v>9124</v>
      </c>
      <c r="E30" s="276"/>
      <c r="F30" s="276"/>
      <c r="G30" s="277"/>
    </row>
    <row r="31" spans="2:7" ht="24.95" customHeight="1">
      <c r="B31" s="259" t="s">
        <v>788</v>
      </c>
      <c r="C31" s="260" t="s">
        <v>713</v>
      </c>
      <c r="D31" s="261">
        <v>9125</v>
      </c>
      <c r="E31" s="279"/>
      <c r="F31" s="274"/>
      <c r="G31" s="275"/>
    </row>
    <row r="32" spans="2:7" ht="24.95" customHeight="1">
      <c r="B32" s="259" t="s">
        <v>789</v>
      </c>
      <c r="C32" s="264" t="s">
        <v>714</v>
      </c>
      <c r="D32" s="261">
        <v>9126</v>
      </c>
      <c r="E32" s="279">
        <v>0</v>
      </c>
      <c r="F32" s="274"/>
      <c r="G32" s="275"/>
    </row>
    <row r="33" spans="2:7" ht="24.95" customHeight="1">
      <c r="B33" s="660" t="s">
        <v>790</v>
      </c>
      <c r="C33" s="661" t="s">
        <v>715</v>
      </c>
      <c r="D33" s="663">
        <v>9127</v>
      </c>
      <c r="E33" s="672"/>
      <c r="F33" s="664"/>
      <c r="G33" s="665"/>
    </row>
    <row r="34" spans="2:7" ht="4.5" customHeight="1">
      <c r="B34" s="660"/>
      <c r="C34" s="662"/>
      <c r="D34" s="663"/>
      <c r="E34" s="672"/>
      <c r="F34" s="664"/>
      <c r="G34" s="665"/>
    </row>
    <row r="35" spans="2:7" ht="24.95" customHeight="1">
      <c r="B35" s="259" t="s">
        <v>791</v>
      </c>
      <c r="C35" s="260" t="s">
        <v>716</v>
      </c>
      <c r="D35" s="261">
        <v>9128</v>
      </c>
      <c r="E35" s="279"/>
      <c r="F35" s="274"/>
      <c r="G35" s="275"/>
    </row>
    <row r="36" spans="2:7" ht="24.95" customHeight="1">
      <c r="B36" s="259" t="s">
        <v>792</v>
      </c>
      <c r="C36" s="260" t="s">
        <v>717</v>
      </c>
      <c r="D36" s="261">
        <v>9129</v>
      </c>
      <c r="E36" s="279"/>
      <c r="F36" s="274"/>
      <c r="G36" s="275"/>
    </row>
    <row r="37" spans="2:7" ht="24.75" customHeight="1" thickBot="1">
      <c r="B37" s="265" t="s">
        <v>793</v>
      </c>
      <c r="C37" s="266" t="s">
        <v>718</v>
      </c>
      <c r="D37" s="255">
        <v>9130</v>
      </c>
      <c r="E37" s="280"/>
      <c r="F37" s="281"/>
      <c r="G37" s="282"/>
    </row>
    <row r="38" spans="2:7">
      <c r="B38" s="253"/>
      <c r="C38" s="253"/>
      <c r="D38" s="253"/>
      <c r="E38" s="253"/>
      <c r="F38" s="253"/>
      <c r="G38" s="253"/>
    </row>
    <row r="39" spans="2:7" ht="15.75">
      <c r="B39" s="267" t="s">
        <v>670</v>
      </c>
      <c r="C39" s="268"/>
      <c r="D39" s="268"/>
      <c r="E39" s="268" t="s">
        <v>719</v>
      </c>
      <c r="F39" s="268"/>
      <c r="G39" s="268"/>
    </row>
    <row r="40" spans="2:7" ht="15.75">
      <c r="B40" s="268"/>
      <c r="C40" s="269" t="s">
        <v>720</v>
      </c>
      <c r="D40" s="253"/>
      <c r="E40" s="268"/>
      <c r="F40" s="253"/>
      <c r="G40" s="268"/>
    </row>
    <row r="41" spans="2:7" ht="15.75">
      <c r="B41" s="268"/>
      <c r="C41" s="269"/>
      <c r="D41" s="253"/>
      <c r="E41" s="268"/>
      <c r="F41" s="253"/>
      <c r="G41" s="268"/>
    </row>
    <row r="42" spans="2:7" ht="12.75" customHeight="1">
      <c r="B42" s="671" t="s">
        <v>726</v>
      </c>
      <c r="C42" s="671"/>
      <c r="D42" s="671"/>
      <c r="E42" s="671"/>
      <c r="F42" s="671"/>
      <c r="G42" s="671"/>
    </row>
    <row r="43" spans="2:7">
      <c r="B43" s="671"/>
      <c r="C43" s="671"/>
      <c r="D43" s="671"/>
      <c r="E43" s="671"/>
      <c r="F43" s="671"/>
      <c r="G43" s="671"/>
    </row>
    <row r="44" spans="2:7">
      <c r="B44" s="358"/>
      <c r="C44" s="358"/>
      <c r="D44" s="358"/>
      <c r="E44" s="358"/>
      <c r="F44" s="358"/>
      <c r="G44" s="358"/>
    </row>
    <row r="45" spans="2:7">
      <c r="B45" s="358"/>
      <c r="C45" s="358"/>
      <c r="D45" s="358"/>
      <c r="E45" s="358"/>
      <c r="F45" s="358"/>
      <c r="G45" s="358"/>
    </row>
    <row r="46" spans="2:7">
      <c r="B46" s="358"/>
      <c r="C46" s="358"/>
      <c r="D46" s="358"/>
      <c r="E46" s="358"/>
      <c r="F46" s="358"/>
      <c r="G46" s="358"/>
    </row>
    <row r="47" spans="2:7">
      <c r="B47" s="358"/>
      <c r="C47" s="358"/>
      <c r="D47" s="358"/>
      <c r="E47" s="358"/>
      <c r="F47" s="358"/>
      <c r="G47" s="358"/>
    </row>
    <row r="48" spans="2:7">
      <c r="B48" s="358"/>
      <c r="C48" s="358"/>
      <c r="D48" s="358"/>
      <c r="E48" s="358"/>
      <c r="F48" s="358"/>
      <c r="G48" s="358"/>
    </row>
    <row r="49" spans="2:7">
      <c r="B49" s="358"/>
      <c r="C49" s="358"/>
      <c r="D49" s="358"/>
      <c r="E49" s="358"/>
      <c r="F49" s="358"/>
      <c r="G49" s="358"/>
    </row>
    <row r="50" spans="2:7">
      <c r="B50" s="358"/>
      <c r="C50" s="358"/>
      <c r="D50" s="358"/>
      <c r="E50" s="358"/>
      <c r="F50" s="358"/>
      <c r="G50" s="358"/>
    </row>
    <row r="51" spans="2:7">
      <c r="B51" s="358"/>
      <c r="C51" s="358"/>
      <c r="D51" s="358"/>
      <c r="E51" s="358"/>
      <c r="F51" s="358"/>
      <c r="G51" s="358"/>
    </row>
    <row r="52" spans="2:7">
      <c r="B52" s="358"/>
      <c r="C52" s="358"/>
      <c r="D52" s="358"/>
      <c r="E52" s="358"/>
      <c r="F52" s="358"/>
      <c r="G52" s="358"/>
    </row>
    <row r="53" spans="2:7">
      <c r="B53" s="358"/>
      <c r="C53" s="358"/>
      <c r="D53" s="358"/>
      <c r="E53" s="358"/>
      <c r="F53" s="358"/>
      <c r="G53" s="358"/>
    </row>
    <row r="54" spans="2:7">
      <c r="B54" s="358"/>
      <c r="C54" s="358"/>
      <c r="D54" s="358"/>
      <c r="E54" s="358"/>
      <c r="F54" s="358"/>
      <c r="G54" s="358"/>
    </row>
    <row r="55" spans="2:7">
      <c r="B55" s="358"/>
      <c r="C55" s="358"/>
      <c r="D55" s="358"/>
      <c r="E55" s="358"/>
      <c r="F55" s="358"/>
      <c r="G55" s="358"/>
    </row>
    <row r="56" spans="2:7">
      <c r="B56" s="358"/>
      <c r="C56" s="358"/>
      <c r="D56" s="358"/>
      <c r="E56" s="358"/>
      <c r="F56" s="358"/>
      <c r="G56" s="358"/>
    </row>
    <row r="57" spans="2:7">
      <c r="B57" s="358"/>
      <c r="C57" s="358"/>
      <c r="D57" s="358"/>
      <c r="E57" s="358"/>
      <c r="F57" s="358"/>
      <c r="G57" s="358"/>
    </row>
    <row r="58" spans="2:7">
      <c r="B58" s="358"/>
      <c r="C58" s="358"/>
      <c r="D58" s="358"/>
      <c r="E58" s="358"/>
      <c r="F58" s="358"/>
      <c r="G58" s="358"/>
    </row>
    <row r="59" spans="2:7">
      <c r="B59" s="358"/>
      <c r="C59" s="358"/>
      <c r="D59" s="358"/>
      <c r="E59" s="358"/>
      <c r="F59" s="358"/>
      <c r="G59" s="358"/>
    </row>
    <row r="60" spans="2:7">
      <c r="B60" s="358"/>
      <c r="C60" s="358"/>
      <c r="D60" s="358"/>
      <c r="E60" s="358"/>
      <c r="F60" s="358"/>
      <c r="G60" s="358"/>
    </row>
    <row r="61" spans="2:7">
      <c r="B61" s="358"/>
      <c r="C61" s="358"/>
      <c r="D61" s="358"/>
      <c r="E61" s="358"/>
      <c r="F61" s="358"/>
      <c r="G61" s="358"/>
    </row>
    <row r="62" spans="2:7">
      <c r="B62" s="358"/>
      <c r="C62" s="358"/>
      <c r="D62" s="358"/>
      <c r="E62" s="358"/>
      <c r="F62" s="358"/>
      <c r="G62" s="358"/>
    </row>
    <row r="63" spans="2:7">
      <c r="B63" s="358"/>
      <c r="C63" s="358"/>
      <c r="D63" s="358"/>
      <c r="E63" s="358"/>
      <c r="F63" s="358"/>
      <c r="G63" s="358"/>
    </row>
    <row r="64" spans="2:7">
      <c r="B64" s="358"/>
      <c r="C64" s="358"/>
      <c r="D64" s="358"/>
      <c r="E64" s="358"/>
      <c r="F64" s="358"/>
      <c r="G64" s="358"/>
    </row>
    <row r="65" spans="2:7">
      <c r="B65" s="358"/>
      <c r="C65" s="358"/>
      <c r="D65" s="358"/>
      <c r="E65" s="358"/>
      <c r="F65" s="358"/>
      <c r="G65" s="358"/>
    </row>
    <row r="66" spans="2:7">
      <c r="B66" s="358"/>
      <c r="C66" s="358"/>
      <c r="D66" s="358"/>
      <c r="E66" s="358"/>
      <c r="F66" s="358"/>
      <c r="G66" s="358"/>
    </row>
    <row r="67" spans="2:7">
      <c r="B67" s="358"/>
      <c r="C67" s="358"/>
      <c r="D67" s="358"/>
      <c r="E67" s="358"/>
      <c r="F67" s="358"/>
      <c r="G67" s="358"/>
    </row>
    <row r="68" spans="2:7">
      <c r="B68" s="358"/>
      <c r="C68" s="358"/>
      <c r="D68" s="358"/>
      <c r="E68" s="358"/>
      <c r="F68" s="358"/>
      <c r="G68" s="358"/>
    </row>
    <row r="69" spans="2:7">
      <c r="B69" s="358"/>
      <c r="C69" s="358"/>
      <c r="D69" s="358"/>
      <c r="E69" s="358"/>
      <c r="F69" s="358"/>
      <c r="G69" s="358"/>
    </row>
    <row r="70" spans="2:7">
      <c r="B70" s="358"/>
      <c r="C70" s="358"/>
      <c r="D70" s="358"/>
      <c r="E70" s="358"/>
      <c r="F70" s="358"/>
      <c r="G70" s="358"/>
    </row>
    <row r="71" spans="2:7">
      <c r="B71" s="358"/>
      <c r="C71" s="358"/>
      <c r="D71" s="358"/>
      <c r="E71" s="358"/>
      <c r="F71" s="358"/>
      <c r="G71" s="358"/>
    </row>
    <row r="72" spans="2:7">
      <c r="B72" s="358"/>
      <c r="C72" s="358"/>
      <c r="D72" s="358"/>
      <c r="E72" s="358"/>
      <c r="F72" s="358"/>
      <c r="G72" s="358"/>
    </row>
    <row r="73" spans="2:7">
      <c r="B73" s="358"/>
      <c r="C73" s="358"/>
      <c r="D73" s="358"/>
      <c r="E73" s="358"/>
      <c r="F73" s="358"/>
      <c r="G73" s="358"/>
    </row>
    <row r="74" spans="2:7">
      <c r="B74" s="358"/>
      <c r="C74" s="358"/>
      <c r="D74" s="358"/>
      <c r="E74" s="358"/>
      <c r="F74" s="358"/>
      <c r="G74" s="358"/>
    </row>
    <row r="75" spans="2:7">
      <c r="B75" s="358"/>
      <c r="C75" s="358"/>
      <c r="D75" s="358"/>
      <c r="E75" s="358"/>
      <c r="F75" s="358"/>
      <c r="G75" s="358"/>
    </row>
    <row r="76" spans="2:7">
      <c r="B76" s="358"/>
      <c r="C76" s="358"/>
      <c r="D76" s="358"/>
      <c r="E76" s="358"/>
      <c r="F76" s="358"/>
      <c r="G76" s="358"/>
    </row>
  </sheetData>
  <mergeCells count="27">
    <mergeCell ref="B42:G43"/>
    <mergeCell ref="B33:B34"/>
    <mergeCell ref="C33:C34"/>
    <mergeCell ref="D33:D34"/>
    <mergeCell ref="E33:E34"/>
    <mergeCell ref="F33:F34"/>
    <mergeCell ref="G33:G34"/>
    <mergeCell ref="G12:G13"/>
    <mergeCell ref="B26:B27"/>
    <mergeCell ref="C26:C27"/>
    <mergeCell ref="D26:D27"/>
    <mergeCell ref="E26:E27"/>
    <mergeCell ref="F26:F27"/>
    <mergeCell ref="G26:G27"/>
    <mergeCell ref="B12:B13"/>
    <mergeCell ref="C12:C13"/>
    <mergeCell ref="D12:D13"/>
    <mergeCell ref="E12:E13"/>
    <mergeCell ref="F12:F13"/>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2"/>
  <sheetViews>
    <sheetView topLeftCell="B139" zoomScale="60" zoomScaleNormal="60" workbookViewId="0">
      <selection activeCell="I24" sqref="I24"/>
    </sheetView>
  </sheetViews>
  <sheetFormatPr defaultRowHeight="15.75"/>
  <cols>
    <col min="1" max="1" width="9.140625" style="37"/>
    <col min="2" max="2" width="25.7109375" style="37" customWidth="1"/>
    <col min="3" max="3" width="95.5703125" style="37" customWidth="1"/>
    <col min="4" max="4" width="9.85546875" style="37" customWidth="1"/>
    <col min="5" max="7" width="20.7109375" style="37" customWidth="1"/>
    <col min="8" max="8" width="20.7109375" style="40" customWidth="1"/>
    <col min="9" max="9" width="20.7109375" style="41" customWidth="1"/>
    <col min="10" max="16384" width="9.140625" style="37"/>
  </cols>
  <sheetData>
    <row r="2" spans="2:9" s="2" customFormat="1">
      <c r="B2" s="1" t="s">
        <v>756</v>
      </c>
      <c r="C2"/>
      <c r="D2" s="37"/>
    </row>
    <row r="3" spans="2:9" s="2" customFormat="1">
      <c r="B3" s="1" t="s">
        <v>757</v>
      </c>
      <c r="C3"/>
      <c r="D3" s="37"/>
      <c r="I3" s="6" t="s">
        <v>657</v>
      </c>
    </row>
    <row r="5" spans="2:9" ht="30" customHeight="1">
      <c r="B5" s="529" t="s">
        <v>809</v>
      </c>
      <c r="C5" s="529"/>
      <c r="D5" s="529"/>
      <c r="E5" s="529"/>
      <c r="F5" s="529"/>
      <c r="G5" s="529"/>
      <c r="H5" s="529"/>
      <c r="I5" s="529"/>
    </row>
    <row r="6" spans="2:9" ht="26.25" customHeight="1" thickBot="1">
      <c r="B6" s="38"/>
      <c r="C6" s="39"/>
      <c r="D6" s="39"/>
      <c r="E6" s="39"/>
      <c r="F6" s="39"/>
      <c r="G6" s="39"/>
      <c r="I6" s="160" t="s">
        <v>291</v>
      </c>
    </row>
    <row r="7" spans="2:9" s="67" customFormat="1" ht="42" customHeight="1">
      <c r="B7" s="536" t="s">
        <v>95</v>
      </c>
      <c r="C7" s="538" t="s">
        <v>96</v>
      </c>
      <c r="D7" s="541" t="s">
        <v>138</v>
      </c>
      <c r="E7" s="532" t="s">
        <v>810</v>
      </c>
      <c r="F7" s="530" t="s">
        <v>811</v>
      </c>
      <c r="G7" s="532" t="s">
        <v>812</v>
      </c>
      <c r="H7" s="533"/>
      <c r="I7" s="534" t="s">
        <v>813</v>
      </c>
    </row>
    <row r="8" spans="2:9" s="68" customFormat="1" ht="50.25" customHeight="1" thickBot="1">
      <c r="B8" s="537"/>
      <c r="C8" s="539"/>
      <c r="D8" s="542"/>
      <c r="E8" s="540"/>
      <c r="F8" s="531"/>
      <c r="G8" s="402" t="s">
        <v>103</v>
      </c>
      <c r="H8" s="402" t="s">
        <v>66</v>
      </c>
      <c r="I8" s="535"/>
    </row>
    <row r="9" spans="2:9" s="70" customFormat="1" ht="35.1" customHeight="1">
      <c r="B9" s="167"/>
      <c r="C9" s="168" t="s">
        <v>97</v>
      </c>
      <c r="D9" s="169"/>
      <c r="E9" s="302"/>
      <c r="F9" s="302"/>
      <c r="G9" s="302"/>
      <c r="H9" s="303"/>
      <c r="I9" s="285"/>
    </row>
    <row r="10" spans="2:9" s="70" customFormat="1" ht="35.1" customHeight="1">
      <c r="B10" s="104">
        <v>0</v>
      </c>
      <c r="C10" s="100" t="s">
        <v>292</v>
      </c>
      <c r="D10" s="101" t="s">
        <v>156</v>
      </c>
      <c r="E10" s="304"/>
      <c r="F10" s="304"/>
      <c r="G10" s="304"/>
      <c r="H10" s="305"/>
      <c r="I10" s="286"/>
    </row>
    <row r="11" spans="2:9" s="70" customFormat="1" ht="35.1" customHeight="1">
      <c r="B11" s="104"/>
      <c r="C11" s="100" t="s">
        <v>293</v>
      </c>
      <c r="D11" s="101" t="s">
        <v>157</v>
      </c>
      <c r="E11" s="304">
        <f>E12+E18+E19+E28+E33+E43</f>
        <v>29408</v>
      </c>
      <c r="F11" s="304">
        <f>F12+F18+F19+F28+F33+F43</f>
        <v>50112</v>
      </c>
      <c r="G11" s="304">
        <f>G12+G18+G19+G28+G33+G43</f>
        <v>52342</v>
      </c>
      <c r="H11" s="489">
        <f>H12+H18+H19+H28+H33+H43</f>
        <v>47452</v>
      </c>
      <c r="I11" s="286">
        <f>H11/G11*100</f>
        <v>90.657598104772461</v>
      </c>
    </row>
    <row r="12" spans="2:9" s="70" customFormat="1" ht="35.1" customHeight="1">
      <c r="B12" s="104">
        <v>1</v>
      </c>
      <c r="C12" s="100" t="s">
        <v>294</v>
      </c>
      <c r="D12" s="101" t="s">
        <v>158</v>
      </c>
      <c r="E12" s="304">
        <f>E13+E14+E15+E16+E17+E18</f>
        <v>8812</v>
      </c>
      <c r="F12" s="304">
        <f>F13+F14+F15+F16+F17+F18</f>
        <v>8474</v>
      </c>
      <c r="G12" s="304">
        <f>G13+G14+G15+G16+G17+G18</f>
        <v>8974</v>
      </c>
      <c r="H12" s="490">
        <f>H13+H14+H15+H16+H17+H18</f>
        <v>8871</v>
      </c>
      <c r="I12" s="286">
        <f t="shared" ref="I12:I69" si="0">H12/G12*100</f>
        <v>98.852239803877879</v>
      </c>
    </row>
    <row r="13" spans="2:9" s="70" customFormat="1" ht="35.1" customHeight="1">
      <c r="B13" s="104" t="s">
        <v>295</v>
      </c>
      <c r="C13" s="102" t="s">
        <v>296</v>
      </c>
      <c r="D13" s="101" t="s">
        <v>159</v>
      </c>
      <c r="E13" s="304">
        <v>8812</v>
      </c>
      <c r="F13" s="304">
        <v>0</v>
      </c>
      <c r="G13" s="304"/>
      <c r="H13" s="491"/>
      <c r="I13" s="286"/>
    </row>
    <row r="14" spans="2:9" s="70" customFormat="1" ht="35.1" customHeight="1">
      <c r="B14" s="104" t="s">
        <v>297</v>
      </c>
      <c r="C14" s="102" t="s">
        <v>298</v>
      </c>
      <c r="D14" s="101" t="s">
        <v>160</v>
      </c>
      <c r="E14" s="304"/>
      <c r="F14" s="304">
        <v>8474</v>
      </c>
      <c r="G14" s="304">
        <v>8974</v>
      </c>
      <c r="H14" s="492">
        <v>8871</v>
      </c>
      <c r="I14" s="286">
        <f t="shared" si="0"/>
        <v>98.852239803877879</v>
      </c>
    </row>
    <row r="15" spans="2:9" s="70" customFormat="1" ht="35.1" customHeight="1">
      <c r="B15" s="104" t="s">
        <v>299</v>
      </c>
      <c r="C15" s="102" t="s">
        <v>300</v>
      </c>
      <c r="D15" s="101" t="s">
        <v>161</v>
      </c>
      <c r="E15" s="304"/>
      <c r="F15" s="304">
        <v>0</v>
      </c>
      <c r="G15" s="304"/>
      <c r="H15" s="491"/>
      <c r="I15" s="286"/>
    </row>
    <row r="16" spans="2:9" s="70" customFormat="1" ht="35.1" customHeight="1">
      <c r="B16" s="105" t="s">
        <v>301</v>
      </c>
      <c r="C16" s="102" t="s">
        <v>302</v>
      </c>
      <c r="D16" s="101" t="s">
        <v>162</v>
      </c>
      <c r="E16" s="304"/>
      <c r="F16" s="304">
        <v>0</v>
      </c>
      <c r="G16" s="304"/>
      <c r="H16" s="491"/>
      <c r="I16" s="286"/>
    </row>
    <row r="17" spans="2:9" s="70" customFormat="1" ht="35.1" customHeight="1">
      <c r="B17" s="105" t="s">
        <v>303</v>
      </c>
      <c r="C17" s="102" t="s">
        <v>304</v>
      </c>
      <c r="D17" s="101" t="s">
        <v>163</v>
      </c>
      <c r="E17" s="304"/>
      <c r="F17" s="304">
        <v>0</v>
      </c>
      <c r="G17" s="304"/>
      <c r="H17" s="491"/>
      <c r="I17" s="286"/>
    </row>
    <row r="18" spans="2:9" s="70" customFormat="1" ht="35.1" customHeight="1">
      <c r="B18" s="105" t="s">
        <v>305</v>
      </c>
      <c r="C18" s="102" t="s">
        <v>306</v>
      </c>
      <c r="D18" s="101" t="s">
        <v>673</v>
      </c>
      <c r="E18" s="304"/>
      <c r="F18" s="304">
        <v>0</v>
      </c>
      <c r="G18" s="304"/>
      <c r="H18" s="492"/>
      <c r="I18" s="286"/>
    </row>
    <row r="19" spans="2:9" s="70" customFormat="1" ht="35.1" customHeight="1">
      <c r="B19" s="106">
        <v>2</v>
      </c>
      <c r="C19" s="100" t="s">
        <v>307</v>
      </c>
      <c r="D19" s="101" t="s">
        <v>141</v>
      </c>
      <c r="E19" s="304">
        <f>SUM(E20:E27)</f>
        <v>20596</v>
      </c>
      <c r="F19" s="304">
        <f>SUM(F20:F27)</f>
        <v>41638</v>
      </c>
      <c r="G19" s="304">
        <f>SUM(G20:G27)</f>
        <v>43368</v>
      </c>
      <c r="H19" s="489">
        <f>SUM(H20:H27)</f>
        <v>38581</v>
      </c>
      <c r="I19" s="286">
        <f t="shared" si="0"/>
        <v>88.961907397159194</v>
      </c>
    </row>
    <row r="20" spans="2:9" s="70" customFormat="1" ht="35.1" customHeight="1">
      <c r="B20" s="104" t="s">
        <v>308</v>
      </c>
      <c r="C20" s="102" t="s">
        <v>309</v>
      </c>
      <c r="D20" s="101" t="s">
        <v>140</v>
      </c>
      <c r="E20" s="304"/>
      <c r="F20" s="304">
        <v>0</v>
      </c>
      <c r="G20" s="304"/>
      <c r="H20" s="491"/>
      <c r="I20" s="286"/>
    </row>
    <row r="21" spans="2:9" s="70" customFormat="1" ht="35.1" customHeight="1">
      <c r="B21" s="105" t="s">
        <v>310</v>
      </c>
      <c r="C21" s="102" t="s">
        <v>311</v>
      </c>
      <c r="D21" s="101" t="s">
        <v>98</v>
      </c>
      <c r="E21" s="304"/>
      <c r="F21" s="304">
        <v>2697</v>
      </c>
      <c r="G21" s="304">
        <v>2731</v>
      </c>
      <c r="H21" s="492">
        <v>1219</v>
      </c>
      <c r="I21" s="286">
        <f>H21/G21*100</f>
        <v>44.635664591724641</v>
      </c>
    </row>
    <row r="22" spans="2:9" s="70" customFormat="1" ht="35.1" customHeight="1">
      <c r="B22" s="104" t="s">
        <v>312</v>
      </c>
      <c r="C22" s="102" t="s">
        <v>313</v>
      </c>
      <c r="D22" s="101" t="s">
        <v>164</v>
      </c>
      <c r="E22" s="304">
        <v>17953</v>
      </c>
      <c r="F22" s="304">
        <v>38941</v>
      </c>
      <c r="G22" s="304">
        <v>40637</v>
      </c>
      <c r="H22" s="491">
        <v>33932</v>
      </c>
      <c r="I22" s="286">
        <f t="shared" si="0"/>
        <v>83.500258385215446</v>
      </c>
    </row>
    <row r="23" spans="2:9" s="70" customFormat="1" ht="35.1" customHeight="1">
      <c r="B23" s="104" t="s">
        <v>314</v>
      </c>
      <c r="C23" s="102" t="s">
        <v>315</v>
      </c>
      <c r="D23" s="101" t="s">
        <v>165</v>
      </c>
      <c r="E23" s="304"/>
      <c r="F23" s="304">
        <v>0</v>
      </c>
      <c r="G23" s="304"/>
      <c r="H23" s="491"/>
      <c r="I23" s="286"/>
    </row>
    <row r="24" spans="2:9" s="70" customFormat="1" ht="35.1" customHeight="1">
      <c r="B24" s="104" t="s">
        <v>316</v>
      </c>
      <c r="C24" s="102" t="s">
        <v>317</v>
      </c>
      <c r="D24" s="101" t="s">
        <v>166</v>
      </c>
      <c r="E24" s="304"/>
      <c r="F24" s="304">
        <v>0</v>
      </c>
      <c r="G24" s="304"/>
      <c r="H24" s="492"/>
      <c r="I24" s="286"/>
    </row>
    <row r="25" spans="2:9" s="70" customFormat="1" ht="35.1" customHeight="1">
      <c r="B25" s="104" t="s">
        <v>318</v>
      </c>
      <c r="C25" s="102" t="s">
        <v>319</v>
      </c>
      <c r="D25" s="101" t="s">
        <v>142</v>
      </c>
      <c r="E25" s="304"/>
      <c r="F25" s="304">
        <v>0</v>
      </c>
      <c r="G25" s="304"/>
      <c r="H25" s="491">
        <v>0</v>
      </c>
      <c r="I25" s="286"/>
    </row>
    <row r="26" spans="2:9" s="70" customFormat="1" ht="35.1" customHeight="1">
      <c r="B26" s="104" t="s">
        <v>320</v>
      </c>
      <c r="C26" s="102" t="s">
        <v>321</v>
      </c>
      <c r="D26" s="101" t="s">
        <v>167</v>
      </c>
      <c r="E26" s="304">
        <v>2643</v>
      </c>
      <c r="F26" s="304">
        <v>0</v>
      </c>
      <c r="G26" s="304"/>
      <c r="H26" s="491">
        <v>3430</v>
      </c>
      <c r="I26" s="286"/>
    </row>
    <row r="27" spans="2:9" s="70" customFormat="1" ht="35.1" customHeight="1">
      <c r="B27" s="104" t="s">
        <v>322</v>
      </c>
      <c r="C27" s="102" t="s">
        <v>323</v>
      </c>
      <c r="D27" s="101" t="s">
        <v>139</v>
      </c>
      <c r="E27" s="304"/>
      <c r="F27" s="304">
        <v>0</v>
      </c>
      <c r="G27" s="304"/>
      <c r="H27" s="491"/>
      <c r="I27" s="286"/>
    </row>
    <row r="28" spans="2:9" s="70" customFormat="1" ht="35.1" customHeight="1">
      <c r="B28" s="106">
        <v>3</v>
      </c>
      <c r="C28" s="100" t="s">
        <v>324</v>
      </c>
      <c r="D28" s="101" t="s">
        <v>149</v>
      </c>
      <c r="E28" s="304">
        <f>E29+E30+E31+E32</f>
        <v>0</v>
      </c>
      <c r="F28" s="304">
        <f>F29+F30+F31+F32</f>
        <v>0</v>
      </c>
      <c r="G28" s="304">
        <f t="shared" ref="G28:H28" si="1">G29+G30+G31+G32</f>
        <v>0</v>
      </c>
      <c r="H28" s="304">
        <f t="shared" si="1"/>
        <v>0</v>
      </c>
      <c r="I28" s="286"/>
    </row>
    <row r="29" spans="2:9" s="70" customFormat="1" ht="35.1" customHeight="1">
      <c r="B29" s="104" t="s">
        <v>325</v>
      </c>
      <c r="C29" s="102" t="s">
        <v>326</v>
      </c>
      <c r="D29" s="101" t="s">
        <v>168</v>
      </c>
      <c r="E29" s="304"/>
      <c r="F29" s="304">
        <v>0</v>
      </c>
      <c r="G29" s="304"/>
      <c r="H29" s="491"/>
      <c r="I29" s="286"/>
    </row>
    <row r="30" spans="2:9" s="70" customFormat="1" ht="35.1" customHeight="1">
      <c r="B30" s="105" t="s">
        <v>327</v>
      </c>
      <c r="C30" s="102" t="s">
        <v>328</v>
      </c>
      <c r="D30" s="101" t="s">
        <v>169</v>
      </c>
      <c r="E30" s="304"/>
      <c r="F30" s="304">
        <v>0</v>
      </c>
      <c r="G30" s="304"/>
      <c r="H30" s="491"/>
      <c r="I30" s="286"/>
    </row>
    <row r="31" spans="2:9" s="70" customFormat="1" ht="35.1" customHeight="1">
      <c r="B31" s="105" t="s">
        <v>329</v>
      </c>
      <c r="C31" s="102" t="s">
        <v>330</v>
      </c>
      <c r="D31" s="101" t="s">
        <v>170</v>
      </c>
      <c r="E31" s="304"/>
      <c r="F31" s="304">
        <v>0</v>
      </c>
      <c r="G31" s="304"/>
      <c r="H31" s="492"/>
      <c r="I31" s="286"/>
    </row>
    <row r="32" spans="2:9" s="70" customFormat="1" ht="35.1" customHeight="1">
      <c r="B32" s="105" t="s">
        <v>331</v>
      </c>
      <c r="C32" s="102" t="s">
        <v>332</v>
      </c>
      <c r="D32" s="101" t="s">
        <v>171</v>
      </c>
      <c r="E32" s="304"/>
      <c r="F32" s="304">
        <v>0</v>
      </c>
      <c r="G32" s="304"/>
      <c r="H32" s="491"/>
      <c r="I32" s="286"/>
    </row>
    <row r="33" spans="2:9" s="70" customFormat="1" ht="35.1" customHeight="1">
      <c r="B33" s="107" t="s">
        <v>333</v>
      </c>
      <c r="C33" s="100" t="s">
        <v>334</v>
      </c>
      <c r="D33" s="101" t="s">
        <v>172</v>
      </c>
      <c r="E33" s="304">
        <f>E34+E35+E36+E37+E38+E39+E40+E41+E42</f>
        <v>0</v>
      </c>
      <c r="F33" s="304">
        <f t="shared" ref="F33:H33" si="2">F34+F35+F36+F37+F38+F39+F40+F41+F42</f>
        <v>0</v>
      </c>
      <c r="G33" s="304">
        <f t="shared" si="2"/>
        <v>0</v>
      </c>
      <c r="H33" s="304">
        <f t="shared" si="2"/>
        <v>0</v>
      </c>
      <c r="I33" s="286"/>
    </row>
    <row r="34" spans="2:9" s="70" customFormat="1" ht="35.1" customHeight="1">
      <c r="B34" s="105" t="s">
        <v>335</v>
      </c>
      <c r="C34" s="102" t="s">
        <v>336</v>
      </c>
      <c r="D34" s="101" t="s">
        <v>173</v>
      </c>
      <c r="E34" s="304"/>
      <c r="F34" s="304">
        <v>0</v>
      </c>
      <c r="G34" s="304"/>
      <c r="H34" s="491"/>
      <c r="I34" s="286"/>
    </row>
    <row r="35" spans="2:9" s="70" customFormat="1" ht="35.1" customHeight="1">
      <c r="B35" s="105" t="s">
        <v>337</v>
      </c>
      <c r="C35" s="102" t="s">
        <v>338</v>
      </c>
      <c r="D35" s="101" t="s">
        <v>339</v>
      </c>
      <c r="E35" s="304"/>
      <c r="F35" s="304">
        <v>0</v>
      </c>
      <c r="G35" s="304"/>
      <c r="H35" s="492"/>
      <c r="I35" s="286"/>
    </row>
    <row r="36" spans="2:9" s="70" customFormat="1" ht="35.1" customHeight="1">
      <c r="B36" s="105" t="s">
        <v>340</v>
      </c>
      <c r="C36" s="102" t="s">
        <v>341</v>
      </c>
      <c r="D36" s="101" t="s">
        <v>342</v>
      </c>
      <c r="E36" s="304"/>
      <c r="F36" s="304">
        <v>0</v>
      </c>
      <c r="G36" s="304"/>
      <c r="H36" s="492"/>
      <c r="I36" s="286"/>
    </row>
    <row r="37" spans="2:9" s="70" customFormat="1" ht="35.1" customHeight="1">
      <c r="B37" s="105" t="s">
        <v>343</v>
      </c>
      <c r="C37" s="102" t="s">
        <v>344</v>
      </c>
      <c r="D37" s="101" t="s">
        <v>345</v>
      </c>
      <c r="E37" s="304"/>
      <c r="F37" s="304">
        <v>0</v>
      </c>
      <c r="G37" s="304"/>
      <c r="H37" s="491"/>
      <c r="I37" s="286"/>
    </row>
    <row r="38" spans="2:9" s="70" customFormat="1" ht="35.1" customHeight="1">
      <c r="B38" s="105" t="s">
        <v>343</v>
      </c>
      <c r="C38" s="102" t="s">
        <v>346</v>
      </c>
      <c r="D38" s="101" t="s">
        <v>347</v>
      </c>
      <c r="E38" s="304"/>
      <c r="F38" s="304">
        <v>0</v>
      </c>
      <c r="G38" s="304"/>
      <c r="H38" s="491"/>
      <c r="I38" s="286"/>
    </row>
    <row r="39" spans="2:9" s="70" customFormat="1" ht="35.1" customHeight="1">
      <c r="B39" s="105" t="s">
        <v>348</v>
      </c>
      <c r="C39" s="102" t="s">
        <v>349</v>
      </c>
      <c r="D39" s="101" t="s">
        <v>350</v>
      </c>
      <c r="E39" s="304"/>
      <c r="F39" s="304">
        <v>0</v>
      </c>
      <c r="G39" s="304"/>
      <c r="H39" s="491"/>
      <c r="I39" s="286"/>
    </row>
    <row r="40" spans="2:9" s="70" customFormat="1" ht="35.1" customHeight="1">
      <c r="B40" s="105" t="s">
        <v>348</v>
      </c>
      <c r="C40" s="102" t="s">
        <v>351</v>
      </c>
      <c r="D40" s="101" t="s">
        <v>352</v>
      </c>
      <c r="E40" s="304"/>
      <c r="F40" s="304">
        <v>0</v>
      </c>
      <c r="G40" s="304"/>
      <c r="H40" s="491"/>
      <c r="I40" s="286"/>
    </row>
    <row r="41" spans="2:9" s="70" customFormat="1" ht="35.1" customHeight="1">
      <c r="B41" s="105" t="s">
        <v>353</v>
      </c>
      <c r="C41" s="102" t="s">
        <v>354</v>
      </c>
      <c r="D41" s="101" t="s">
        <v>355</v>
      </c>
      <c r="E41" s="304"/>
      <c r="F41" s="304">
        <v>0</v>
      </c>
      <c r="G41" s="304"/>
      <c r="H41" s="491"/>
      <c r="I41" s="286"/>
    </row>
    <row r="42" spans="2:9" s="70" customFormat="1" ht="35.1" customHeight="1">
      <c r="B42" s="105" t="s">
        <v>356</v>
      </c>
      <c r="C42" s="102" t="s">
        <v>357</v>
      </c>
      <c r="D42" s="101" t="s">
        <v>358</v>
      </c>
      <c r="E42" s="304"/>
      <c r="F42" s="304">
        <v>0</v>
      </c>
      <c r="G42" s="304"/>
      <c r="H42" s="491"/>
      <c r="I42" s="286"/>
    </row>
    <row r="43" spans="2:9" s="70" customFormat="1" ht="35.1" customHeight="1">
      <c r="B43" s="107">
        <v>5</v>
      </c>
      <c r="C43" s="100" t="s">
        <v>359</v>
      </c>
      <c r="D43" s="101" t="s">
        <v>360</v>
      </c>
      <c r="E43" s="304">
        <f>E44+E45+E46+E47+E48+E49+E50</f>
        <v>0</v>
      </c>
      <c r="F43" s="304">
        <f t="shared" ref="F43:H43" si="3">F44+F45+F46+F47+F48+F49+F50</f>
        <v>0</v>
      </c>
      <c r="G43" s="304">
        <f t="shared" si="3"/>
        <v>0</v>
      </c>
      <c r="H43" s="304">
        <f t="shared" si="3"/>
        <v>0</v>
      </c>
      <c r="I43" s="286"/>
    </row>
    <row r="44" spans="2:9" s="70" customFormat="1" ht="35.1" customHeight="1">
      <c r="B44" s="105" t="s">
        <v>361</v>
      </c>
      <c r="C44" s="102" t="s">
        <v>362</v>
      </c>
      <c r="D44" s="101" t="s">
        <v>363</v>
      </c>
      <c r="E44" s="304"/>
      <c r="F44" s="304">
        <v>0</v>
      </c>
      <c r="G44" s="304"/>
      <c r="H44" s="491"/>
      <c r="I44" s="286"/>
    </row>
    <row r="45" spans="2:9" s="70" customFormat="1" ht="35.1" customHeight="1">
      <c r="B45" s="105" t="s">
        <v>364</v>
      </c>
      <c r="C45" s="102" t="s">
        <v>365</v>
      </c>
      <c r="D45" s="101" t="s">
        <v>366</v>
      </c>
      <c r="E45" s="304"/>
      <c r="F45" s="304">
        <v>0</v>
      </c>
      <c r="G45" s="304"/>
      <c r="H45" s="491"/>
      <c r="I45" s="286"/>
    </row>
    <row r="46" spans="2:9" s="70" customFormat="1" ht="35.1" customHeight="1">
      <c r="B46" s="105" t="s">
        <v>367</v>
      </c>
      <c r="C46" s="102" t="s">
        <v>368</v>
      </c>
      <c r="D46" s="101" t="s">
        <v>369</v>
      </c>
      <c r="E46" s="304"/>
      <c r="F46" s="304">
        <v>0</v>
      </c>
      <c r="G46" s="304"/>
      <c r="H46" s="492"/>
      <c r="I46" s="286"/>
    </row>
    <row r="47" spans="2:9" s="70" customFormat="1" ht="35.1" customHeight="1">
      <c r="B47" s="105" t="s">
        <v>687</v>
      </c>
      <c r="C47" s="102" t="s">
        <v>370</v>
      </c>
      <c r="D47" s="101" t="s">
        <v>371</v>
      </c>
      <c r="E47" s="304"/>
      <c r="F47" s="304">
        <v>0</v>
      </c>
      <c r="G47" s="304"/>
      <c r="H47" s="491"/>
      <c r="I47" s="286"/>
    </row>
    <row r="48" spans="2:9" s="70" customFormat="1" ht="35.1" customHeight="1">
      <c r="B48" s="105" t="s">
        <v>372</v>
      </c>
      <c r="C48" s="102" t="s">
        <v>373</v>
      </c>
      <c r="D48" s="101" t="s">
        <v>374</v>
      </c>
      <c r="E48" s="304"/>
      <c r="F48" s="304">
        <v>0</v>
      </c>
      <c r="G48" s="304"/>
      <c r="H48" s="492"/>
      <c r="I48" s="286"/>
    </row>
    <row r="49" spans="2:9" s="70" customFormat="1" ht="35.1" customHeight="1">
      <c r="B49" s="105" t="s">
        <v>375</v>
      </c>
      <c r="C49" s="102" t="s">
        <v>376</v>
      </c>
      <c r="D49" s="101" t="s">
        <v>377</v>
      </c>
      <c r="E49" s="304"/>
      <c r="F49" s="304">
        <v>0</v>
      </c>
      <c r="G49" s="304"/>
      <c r="H49" s="491"/>
      <c r="I49" s="286"/>
    </row>
    <row r="50" spans="2:9" s="70" customFormat="1" ht="35.1" customHeight="1">
      <c r="B50" s="105" t="s">
        <v>378</v>
      </c>
      <c r="C50" s="102" t="s">
        <v>379</v>
      </c>
      <c r="D50" s="101" t="s">
        <v>380</v>
      </c>
      <c r="E50" s="304"/>
      <c r="F50" s="304">
        <v>0</v>
      </c>
      <c r="G50" s="304"/>
      <c r="H50" s="491"/>
      <c r="I50" s="286"/>
    </row>
    <row r="51" spans="2:9" s="70" customFormat="1" ht="35.1" customHeight="1">
      <c r="B51" s="107">
        <v>288</v>
      </c>
      <c r="C51" s="100" t="s">
        <v>196</v>
      </c>
      <c r="D51" s="101" t="s">
        <v>381</v>
      </c>
      <c r="E51" s="304"/>
      <c r="F51" s="304">
        <v>0</v>
      </c>
      <c r="G51" s="304"/>
      <c r="H51" s="492"/>
      <c r="I51" s="286"/>
    </row>
    <row r="52" spans="2:9" s="70" customFormat="1" ht="35.1" customHeight="1">
      <c r="B52" s="107"/>
      <c r="C52" s="100" t="s">
        <v>382</v>
      </c>
      <c r="D52" s="101" t="s">
        <v>383</v>
      </c>
      <c r="E52" s="304">
        <f>E53+E60+E68+E69+E70+E71+E77+E78+E79</f>
        <v>13148</v>
      </c>
      <c r="F52" s="304">
        <f t="shared" ref="F52:H52" si="4">F53+F60+F68+F69+F70+F71+F77+F78+F79</f>
        <v>11807</v>
      </c>
      <c r="G52" s="304">
        <f t="shared" si="4"/>
        <v>13556</v>
      </c>
      <c r="H52" s="304">
        <f t="shared" si="4"/>
        <v>19373</v>
      </c>
      <c r="I52" s="286">
        <f t="shared" si="0"/>
        <v>142.91088816760106</v>
      </c>
    </row>
    <row r="53" spans="2:9" s="70" customFormat="1" ht="35.1" customHeight="1">
      <c r="B53" s="107" t="s">
        <v>384</v>
      </c>
      <c r="C53" s="100" t="s">
        <v>385</v>
      </c>
      <c r="D53" s="101" t="s">
        <v>386</v>
      </c>
      <c r="E53" s="304">
        <f>E54+E55+E56+E57+E58+E59</f>
        <v>1498</v>
      </c>
      <c r="F53" s="304">
        <f>F54+F55+F56+F57+F58+F59</f>
        <v>790</v>
      </c>
      <c r="G53" s="304">
        <f>G54+G55+G56+G57+G58+G59</f>
        <v>868</v>
      </c>
      <c r="H53" s="304">
        <f>H54+H55+H56+H57+H58+H59</f>
        <v>1313</v>
      </c>
      <c r="I53" s="286">
        <f t="shared" si="0"/>
        <v>151.2672811059908</v>
      </c>
    </row>
    <row r="54" spans="2:9" s="70" customFormat="1" ht="35.1" customHeight="1">
      <c r="B54" s="105">
        <v>10</v>
      </c>
      <c r="C54" s="102" t="s">
        <v>387</v>
      </c>
      <c r="D54" s="101" t="s">
        <v>388</v>
      </c>
      <c r="E54" s="304">
        <v>1095</v>
      </c>
      <c r="F54" s="304">
        <v>538</v>
      </c>
      <c r="G54" s="304">
        <v>589</v>
      </c>
      <c r="H54" s="491">
        <v>918</v>
      </c>
      <c r="I54" s="286">
        <f t="shared" si="0"/>
        <v>155.85738539898134</v>
      </c>
    </row>
    <row r="55" spans="2:9" s="70" customFormat="1" ht="35.1" customHeight="1">
      <c r="B55" s="105">
        <v>11</v>
      </c>
      <c r="C55" s="102" t="s">
        <v>389</v>
      </c>
      <c r="D55" s="101" t="s">
        <v>390</v>
      </c>
      <c r="E55" s="304"/>
      <c r="F55" s="304">
        <v>0</v>
      </c>
      <c r="G55" s="304"/>
      <c r="H55" s="491"/>
      <c r="I55" s="286"/>
    </row>
    <row r="56" spans="2:9" s="70" customFormat="1" ht="35.1" customHeight="1">
      <c r="B56" s="105">
        <v>12</v>
      </c>
      <c r="C56" s="102" t="s">
        <v>391</v>
      </c>
      <c r="D56" s="101" t="s">
        <v>392</v>
      </c>
      <c r="E56" s="304"/>
      <c r="F56" s="304">
        <v>0</v>
      </c>
      <c r="G56" s="304"/>
      <c r="H56" s="491"/>
      <c r="I56" s="286"/>
    </row>
    <row r="57" spans="2:9" s="70" customFormat="1" ht="35.1" customHeight="1">
      <c r="B57" s="105">
        <v>13</v>
      </c>
      <c r="C57" s="102" t="s">
        <v>393</v>
      </c>
      <c r="D57" s="101" t="s">
        <v>394</v>
      </c>
      <c r="E57" s="304">
        <v>332</v>
      </c>
      <c r="F57" s="304">
        <v>252</v>
      </c>
      <c r="G57" s="304">
        <v>279</v>
      </c>
      <c r="H57" s="491">
        <v>306</v>
      </c>
      <c r="I57" s="286">
        <f t="shared" si="0"/>
        <v>109.6774193548387</v>
      </c>
    </row>
    <row r="58" spans="2:9" s="70" customFormat="1" ht="35.1" customHeight="1">
      <c r="B58" s="105">
        <v>14</v>
      </c>
      <c r="C58" s="102" t="s">
        <v>395</v>
      </c>
      <c r="D58" s="101" t="s">
        <v>396</v>
      </c>
      <c r="E58" s="304"/>
      <c r="F58" s="304">
        <v>0</v>
      </c>
      <c r="G58" s="304"/>
      <c r="H58" s="491"/>
      <c r="I58" s="286"/>
    </row>
    <row r="59" spans="2:9" s="70" customFormat="1" ht="35.1" customHeight="1">
      <c r="B59" s="105">
        <v>15</v>
      </c>
      <c r="C59" s="103" t="s">
        <v>397</v>
      </c>
      <c r="D59" s="101" t="s">
        <v>398</v>
      </c>
      <c r="E59" s="304">
        <v>71</v>
      </c>
      <c r="F59" s="304">
        <v>0</v>
      </c>
      <c r="G59" s="304"/>
      <c r="H59" s="492">
        <v>89</v>
      </c>
      <c r="I59" s="286"/>
    </row>
    <row r="60" spans="2:9" s="70" customFormat="1" ht="35.1" customHeight="1">
      <c r="B60" s="107"/>
      <c r="C60" s="100" t="s">
        <v>399</v>
      </c>
      <c r="D60" s="101" t="s">
        <v>400</v>
      </c>
      <c r="E60" s="489">
        <f t="shared" ref="E60:G60" si="5">E61+E62+E63+E64+E65+E66+E67</f>
        <v>8619</v>
      </c>
      <c r="F60" s="489">
        <f t="shared" si="5"/>
        <v>7169</v>
      </c>
      <c r="G60" s="489">
        <f t="shared" si="5"/>
        <v>9059</v>
      </c>
      <c r="H60" s="489">
        <f>H61+H62+H63+H64+H65+H66+H67</f>
        <v>12340</v>
      </c>
      <c r="I60" s="286">
        <f t="shared" si="0"/>
        <v>136.21812562092944</v>
      </c>
    </row>
    <row r="61" spans="2:9" s="69" customFormat="1" ht="35.1" customHeight="1">
      <c r="B61" s="105" t="s">
        <v>401</v>
      </c>
      <c r="C61" s="102" t="s">
        <v>402</v>
      </c>
      <c r="D61" s="101" t="s">
        <v>403</v>
      </c>
      <c r="E61" s="72"/>
      <c r="F61" s="72">
        <v>0</v>
      </c>
      <c r="G61" s="72"/>
      <c r="H61" s="491"/>
      <c r="I61" s="286"/>
    </row>
    <row r="62" spans="2:9" s="69" customFormat="1" ht="35.1" customHeight="1">
      <c r="B62" s="105" t="s">
        <v>404</v>
      </c>
      <c r="C62" s="102" t="s">
        <v>405</v>
      </c>
      <c r="D62" s="101" t="s">
        <v>406</v>
      </c>
      <c r="E62" s="306"/>
      <c r="F62" s="306">
        <v>0</v>
      </c>
      <c r="G62" s="306"/>
      <c r="H62" s="493"/>
      <c r="I62" s="286"/>
    </row>
    <row r="63" spans="2:9" s="70" customFormat="1" ht="35.1" customHeight="1">
      <c r="B63" s="105" t="s">
        <v>407</v>
      </c>
      <c r="C63" s="102" t="s">
        <v>408</v>
      </c>
      <c r="D63" s="101" t="s">
        <v>409</v>
      </c>
      <c r="E63" s="307"/>
      <c r="F63" s="304">
        <v>0</v>
      </c>
      <c r="G63" s="308"/>
      <c r="H63" s="482"/>
      <c r="I63" s="286"/>
    </row>
    <row r="64" spans="2:9" s="69" customFormat="1" ht="35.1" customHeight="1">
      <c r="B64" s="105" t="s">
        <v>410</v>
      </c>
      <c r="C64" s="102" t="s">
        <v>411</v>
      </c>
      <c r="D64" s="101" t="s">
        <v>412</v>
      </c>
      <c r="E64" s="72"/>
      <c r="F64" s="72">
        <v>0</v>
      </c>
      <c r="G64" s="72"/>
      <c r="H64" s="480"/>
      <c r="I64" s="286"/>
    </row>
    <row r="65" spans="2:9" ht="35.1" customHeight="1">
      <c r="B65" s="105" t="s">
        <v>413</v>
      </c>
      <c r="C65" s="102" t="s">
        <v>414</v>
      </c>
      <c r="D65" s="101" t="s">
        <v>415</v>
      </c>
      <c r="E65" s="309">
        <v>8619</v>
      </c>
      <c r="F65" s="309">
        <v>7169</v>
      </c>
      <c r="G65" s="309">
        <v>9059</v>
      </c>
      <c r="H65" s="493">
        <v>12340</v>
      </c>
      <c r="I65" s="286">
        <f t="shared" si="0"/>
        <v>136.21812562092944</v>
      </c>
    </row>
    <row r="66" spans="2:9" ht="35.1" customHeight="1">
      <c r="B66" s="105" t="s">
        <v>416</v>
      </c>
      <c r="C66" s="102" t="s">
        <v>417</v>
      </c>
      <c r="D66" s="101" t="s">
        <v>418</v>
      </c>
      <c r="E66" s="309"/>
      <c r="F66" s="309">
        <v>0</v>
      </c>
      <c r="G66" s="309"/>
      <c r="H66" s="493"/>
      <c r="I66" s="286"/>
    </row>
    <row r="67" spans="2:9" ht="35.1" customHeight="1">
      <c r="B67" s="105" t="s">
        <v>419</v>
      </c>
      <c r="C67" s="102" t="s">
        <v>420</v>
      </c>
      <c r="D67" s="101" t="s">
        <v>421</v>
      </c>
      <c r="E67" s="309"/>
      <c r="F67" s="309">
        <v>0</v>
      </c>
      <c r="G67" s="309">
        <v>0</v>
      </c>
      <c r="H67" s="493"/>
      <c r="I67" s="286"/>
    </row>
    <row r="68" spans="2:9" ht="35.1" customHeight="1">
      <c r="B68" s="107">
        <v>21</v>
      </c>
      <c r="C68" s="100" t="s">
        <v>422</v>
      </c>
      <c r="D68" s="101" t="s">
        <v>423</v>
      </c>
      <c r="E68" s="309">
        <v>563</v>
      </c>
      <c r="F68" s="309">
        <v>678</v>
      </c>
      <c r="G68" s="309">
        <v>622</v>
      </c>
      <c r="H68" s="493">
        <v>481</v>
      </c>
      <c r="I68" s="286">
        <f t="shared" si="0"/>
        <v>77.331189710610943</v>
      </c>
    </row>
    <row r="69" spans="2:9" ht="35.1" customHeight="1">
      <c r="B69" s="107">
        <v>22</v>
      </c>
      <c r="C69" s="100" t="s">
        <v>424</v>
      </c>
      <c r="D69" s="101" t="s">
        <v>425</v>
      </c>
      <c r="E69" s="309">
        <v>724</v>
      </c>
      <c r="F69" s="309">
        <v>986</v>
      </c>
      <c r="G69" s="309">
        <v>734</v>
      </c>
      <c r="H69" s="493">
        <v>909</v>
      </c>
      <c r="I69" s="286">
        <f t="shared" si="0"/>
        <v>123.84196185286103</v>
      </c>
    </row>
    <row r="70" spans="2:9" ht="35.1" customHeight="1">
      <c r="B70" s="107">
        <v>236</v>
      </c>
      <c r="C70" s="100" t="s">
        <v>426</v>
      </c>
      <c r="D70" s="101" t="s">
        <v>427</v>
      </c>
      <c r="E70" s="309"/>
      <c r="F70" s="309">
        <v>0</v>
      </c>
      <c r="G70" s="309"/>
      <c r="H70" s="493"/>
      <c r="I70" s="286"/>
    </row>
    <row r="71" spans="2:9" ht="35.1" customHeight="1">
      <c r="B71" s="107" t="s">
        <v>428</v>
      </c>
      <c r="C71" s="100" t="s">
        <v>429</v>
      </c>
      <c r="D71" s="101" t="s">
        <v>430</v>
      </c>
      <c r="E71" s="309">
        <f>E72+E73+E74+E75+E76</f>
        <v>510</v>
      </c>
      <c r="F71" s="309">
        <f t="shared" ref="F71:H71" si="6">F72+F73+F74+F75+F76</f>
        <v>0</v>
      </c>
      <c r="G71" s="309">
        <f t="shared" si="6"/>
        <v>0</v>
      </c>
      <c r="H71" s="309">
        <f t="shared" si="6"/>
        <v>495</v>
      </c>
      <c r="I71" s="286"/>
    </row>
    <row r="72" spans="2:9" ht="35.1" customHeight="1">
      <c r="B72" s="105" t="s">
        <v>431</v>
      </c>
      <c r="C72" s="102" t="s">
        <v>432</v>
      </c>
      <c r="D72" s="101" t="s">
        <v>433</v>
      </c>
      <c r="E72" s="309"/>
      <c r="F72" s="309">
        <v>0</v>
      </c>
      <c r="G72" s="309"/>
      <c r="H72" s="493"/>
      <c r="I72" s="286"/>
    </row>
    <row r="73" spans="2:9" ht="35.1" customHeight="1">
      <c r="B73" s="105" t="s">
        <v>434</v>
      </c>
      <c r="C73" s="102" t="s">
        <v>435</v>
      </c>
      <c r="D73" s="101" t="s">
        <v>436</v>
      </c>
      <c r="E73" s="309"/>
      <c r="F73" s="309">
        <v>0</v>
      </c>
      <c r="G73" s="309"/>
      <c r="H73" s="493"/>
      <c r="I73" s="286"/>
    </row>
    <row r="74" spans="2:9" ht="35.1" customHeight="1">
      <c r="B74" s="105" t="s">
        <v>437</v>
      </c>
      <c r="C74" s="102" t="s">
        <v>438</v>
      </c>
      <c r="D74" s="101" t="s">
        <v>439</v>
      </c>
      <c r="E74" s="309">
        <v>510</v>
      </c>
      <c r="F74" s="309">
        <v>0</v>
      </c>
      <c r="G74" s="309"/>
      <c r="H74" s="493">
        <v>495</v>
      </c>
      <c r="I74" s="286"/>
    </row>
    <row r="75" spans="2:9" ht="35.1" customHeight="1">
      <c r="B75" s="105" t="s">
        <v>440</v>
      </c>
      <c r="C75" s="102" t="s">
        <v>441</v>
      </c>
      <c r="D75" s="101" t="s">
        <v>442</v>
      </c>
      <c r="E75" s="309"/>
      <c r="F75" s="309">
        <v>0</v>
      </c>
      <c r="G75" s="309"/>
      <c r="H75" s="493"/>
      <c r="I75" s="286"/>
    </row>
    <row r="76" spans="2:9" ht="35.1" customHeight="1">
      <c r="B76" s="105" t="s">
        <v>443</v>
      </c>
      <c r="C76" s="102" t="s">
        <v>444</v>
      </c>
      <c r="D76" s="101" t="s">
        <v>445</v>
      </c>
      <c r="E76" s="309"/>
      <c r="F76" s="309">
        <v>0</v>
      </c>
      <c r="G76" s="309"/>
      <c r="H76" s="493"/>
      <c r="I76" s="286"/>
    </row>
    <row r="77" spans="2:9" ht="35.1" customHeight="1">
      <c r="B77" s="107">
        <v>24</v>
      </c>
      <c r="C77" s="100" t="s">
        <v>446</v>
      </c>
      <c r="D77" s="101" t="s">
        <v>447</v>
      </c>
      <c r="E77" s="309">
        <v>685</v>
      </c>
      <c r="F77" s="309">
        <v>2184</v>
      </c>
      <c r="G77" s="309">
        <v>2273</v>
      </c>
      <c r="H77" s="493">
        <v>883</v>
      </c>
      <c r="I77" s="286">
        <f t="shared" ref="I77:I139" si="7">H77/G77*100</f>
        <v>38.847338319401672</v>
      </c>
    </row>
    <row r="78" spans="2:9" ht="35.1" customHeight="1">
      <c r="B78" s="107">
        <v>27</v>
      </c>
      <c r="C78" s="100" t="s">
        <v>448</v>
      </c>
      <c r="D78" s="101" t="s">
        <v>449</v>
      </c>
      <c r="E78" s="309">
        <v>254</v>
      </c>
      <c r="F78" s="309">
        <v>0</v>
      </c>
      <c r="G78" s="309"/>
      <c r="H78" s="493"/>
      <c r="I78" s="286"/>
    </row>
    <row r="79" spans="2:9" ht="35.1" customHeight="1">
      <c r="B79" s="107" t="s">
        <v>450</v>
      </c>
      <c r="C79" s="100" t="s">
        <v>451</v>
      </c>
      <c r="D79" s="101" t="s">
        <v>452</v>
      </c>
      <c r="E79" s="309">
        <v>295</v>
      </c>
      <c r="F79" s="309">
        <v>0</v>
      </c>
      <c r="G79" s="309">
        <v>0</v>
      </c>
      <c r="H79" s="493">
        <v>2952</v>
      </c>
      <c r="I79" s="286"/>
    </row>
    <row r="80" spans="2:9" ht="35.1" customHeight="1">
      <c r="B80" s="107"/>
      <c r="C80" s="100" t="s">
        <v>453</v>
      </c>
      <c r="D80" s="101" t="s">
        <v>454</v>
      </c>
      <c r="E80" s="309">
        <f>E10+E11+E51+E52</f>
        <v>42556</v>
      </c>
      <c r="F80" s="309">
        <f>F10+F11+F51+F52</f>
        <v>61919</v>
      </c>
      <c r="G80" s="309">
        <f t="shared" ref="G80:H80" si="8">G10+G11+G51+G52</f>
        <v>65898</v>
      </c>
      <c r="H80" s="309">
        <f t="shared" si="8"/>
        <v>66825</v>
      </c>
      <c r="I80" s="286">
        <f>H80/G80*100</f>
        <v>101.40671947555313</v>
      </c>
    </row>
    <row r="81" spans="2:9" ht="35.1" customHeight="1">
      <c r="B81" s="107">
        <v>88</v>
      </c>
      <c r="C81" s="100" t="s">
        <v>455</v>
      </c>
      <c r="D81" s="101" t="s">
        <v>456</v>
      </c>
      <c r="E81" s="309">
        <v>48432</v>
      </c>
      <c r="F81" s="309">
        <v>40455</v>
      </c>
      <c r="G81" s="309">
        <v>65942</v>
      </c>
      <c r="H81" s="493">
        <v>54486</v>
      </c>
      <c r="I81" s="286">
        <f>H81/G81*100</f>
        <v>82.62715719875041</v>
      </c>
    </row>
    <row r="82" spans="2:9" ht="35.1" customHeight="1">
      <c r="B82" s="107"/>
      <c r="C82" s="100" t="s">
        <v>102</v>
      </c>
      <c r="D82" s="91"/>
      <c r="E82" s="309"/>
      <c r="F82" s="309">
        <v>0</v>
      </c>
      <c r="G82" s="309"/>
      <c r="H82" s="493"/>
      <c r="I82" s="286"/>
    </row>
    <row r="83" spans="2:9" ht="35.1" customHeight="1">
      <c r="B83" s="107"/>
      <c r="C83" s="100" t="s">
        <v>457</v>
      </c>
      <c r="D83" s="101" t="s">
        <v>458</v>
      </c>
      <c r="E83" s="309">
        <v>19012</v>
      </c>
      <c r="F83" s="309">
        <v>21873</v>
      </c>
      <c r="G83" s="309">
        <v>19426</v>
      </c>
      <c r="H83" s="494">
        <f>H84+H93-H94+H95+H96+H97-G98+H98+H99-H103</f>
        <v>24521</v>
      </c>
      <c r="I83" s="286">
        <f t="shared" si="7"/>
        <v>126.22773602388551</v>
      </c>
    </row>
    <row r="84" spans="2:9" ht="35.1" customHeight="1">
      <c r="B84" s="107">
        <v>30</v>
      </c>
      <c r="C84" s="100" t="s">
        <v>459</v>
      </c>
      <c r="D84" s="101" t="s">
        <v>460</v>
      </c>
      <c r="E84" s="309">
        <f>E85+E86+E87+E87+E88+E89+E90+E91+E92</f>
        <v>36520</v>
      </c>
      <c r="F84" s="309">
        <f t="shared" ref="F84:H84" si="9">F85+F86+F87+F88+F89+F90+F91+F92</f>
        <v>36520</v>
      </c>
      <c r="G84" s="309">
        <f t="shared" si="9"/>
        <v>36520</v>
      </c>
      <c r="H84" s="309">
        <f t="shared" si="9"/>
        <v>36520</v>
      </c>
      <c r="I84" s="286">
        <f t="shared" si="7"/>
        <v>100</v>
      </c>
    </row>
    <row r="85" spans="2:9" ht="35.1" customHeight="1">
      <c r="B85" s="105">
        <v>300</v>
      </c>
      <c r="C85" s="102" t="s">
        <v>461</v>
      </c>
      <c r="D85" s="101" t="s">
        <v>462</v>
      </c>
      <c r="E85" s="309"/>
      <c r="F85" s="309">
        <v>0</v>
      </c>
      <c r="G85" s="309"/>
      <c r="H85" s="493"/>
      <c r="I85" s="286"/>
    </row>
    <row r="86" spans="2:9" ht="35.1" customHeight="1">
      <c r="B86" s="105">
        <v>301</v>
      </c>
      <c r="C86" s="102" t="s">
        <v>463</v>
      </c>
      <c r="D86" s="101" t="s">
        <v>464</v>
      </c>
      <c r="E86" s="309">
        <v>36520</v>
      </c>
      <c r="F86" s="309">
        <v>36520</v>
      </c>
      <c r="G86" s="309">
        <v>36520</v>
      </c>
      <c r="H86" s="493">
        <v>36520</v>
      </c>
      <c r="I86" s="286">
        <f t="shared" si="7"/>
        <v>100</v>
      </c>
    </row>
    <row r="87" spans="2:9" ht="35.1" customHeight="1">
      <c r="B87" s="105">
        <v>302</v>
      </c>
      <c r="C87" s="102" t="s">
        <v>465</v>
      </c>
      <c r="D87" s="101" t="s">
        <v>466</v>
      </c>
      <c r="E87" s="309"/>
      <c r="F87" s="309">
        <v>0</v>
      </c>
      <c r="G87" s="309"/>
      <c r="H87" s="493"/>
      <c r="I87" s="286"/>
    </row>
    <row r="88" spans="2:9" ht="35.1" customHeight="1">
      <c r="B88" s="105">
        <v>303</v>
      </c>
      <c r="C88" s="102" t="s">
        <v>467</v>
      </c>
      <c r="D88" s="101" t="s">
        <v>468</v>
      </c>
      <c r="E88" s="309"/>
      <c r="F88" s="309">
        <v>0</v>
      </c>
      <c r="G88" s="309"/>
      <c r="H88" s="493"/>
      <c r="I88" s="286"/>
    </row>
    <row r="89" spans="2:9" ht="35.1" customHeight="1">
      <c r="B89" s="105">
        <v>304</v>
      </c>
      <c r="C89" s="102" t="s">
        <v>469</v>
      </c>
      <c r="D89" s="101" t="s">
        <v>470</v>
      </c>
      <c r="E89" s="309"/>
      <c r="F89" s="309">
        <v>0</v>
      </c>
      <c r="G89" s="309"/>
      <c r="H89" s="493"/>
      <c r="I89" s="286"/>
    </row>
    <row r="90" spans="2:9" ht="35.1" customHeight="1">
      <c r="B90" s="105">
        <v>305</v>
      </c>
      <c r="C90" s="102" t="s">
        <v>471</v>
      </c>
      <c r="D90" s="101" t="s">
        <v>472</v>
      </c>
      <c r="E90" s="309"/>
      <c r="F90" s="309">
        <v>0</v>
      </c>
      <c r="G90" s="309"/>
      <c r="H90" s="493"/>
      <c r="I90" s="286"/>
    </row>
    <row r="91" spans="2:9" ht="35.1" customHeight="1">
      <c r="B91" s="105">
        <v>306</v>
      </c>
      <c r="C91" s="102" t="s">
        <v>473</v>
      </c>
      <c r="D91" s="101" t="s">
        <v>474</v>
      </c>
      <c r="E91" s="309"/>
      <c r="F91" s="309">
        <v>0</v>
      </c>
      <c r="G91" s="309"/>
      <c r="H91" s="493"/>
      <c r="I91" s="286"/>
    </row>
    <row r="92" spans="2:9" ht="35.1" customHeight="1">
      <c r="B92" s="105">
        <v>309</v>
      </c>
      <c r="C92" s="102" t="s">
        <v>475</v>
      </c>
      <c r="D92" s="101" t="s">
        <v>476</v>
      </c>
      <c r="E92" s="309"/>
      <c r="F92" s="309">
        <v>0</v>
      </c>
      <c r="G92" s="309"/>
      <c r="H92" s="493"/>
      <c r="I92" s="286"/>
    </row>
    <row r="93" spans="2:9" ht="35.1" customHeight="1">
      <c r="B93" s="107">
        <v>31</v>
      </c>
      <c r="C93" s="100" t="s">
        <v>477</v>
      </c>
      <c r="D93" s="101" t="s">
        <v>478</v>
      </c>
      <c r="E93" s="309"/>
      <c r="F93" s="309">
        <v>0</v>
      </c>
      <c r="G93" s="309"/>
      <c r="H93" s="493"/>
      <c r="I93" s="286"/>
    </row>
    <row r="94" spans="2:9" ht="35.1" customHeight="1">
      <c r="B94" s="107" t="s">
        <v>479</v>
      </c>
      <c r="C94" s="100" t="s">
        <v>480</v>
      </c>
      <c r="D94" s="101" t="s">
        <v>481</v>
      </c>
      <c r="E94" s="309"/>
      <c r="F94" s="309">
        <v>0</v>
      </c>
      <c r="G94" s="309"/>
      <c r="H94" s="493"/>
      <c r="I94" s="286"/>
    </row>
    <row r="95" spans="2:9" ht="35.1" customHeight="1">
      <c r="B95" s="107">
        <v>32</v>
      </c>
      <c r="C95" s="100" t="s">
        <v>482</v>
      </c>
      <c r="D95" s="101" t="s">
        <v>483</v>
      </c>
      <c r="E95" s="309"/>
      <c r="F95" s="309">
        <v>0</v>
      </c>
      <c r="G95" s="309"/>
      <c r="H95" s="493"/>
      <c r="I95" s="286"/>
    </row>
    <row r="96" spans="2:9" ht="57.75" customHeight="1">
      <c r="B96" s="107">
        <v>330</v>
      </c>
      <c r="C96" s="100" t="s">
        <v>484</v>
      </c>
      <c r="D96" s="101" t="s">
        <v>485</v>
      </c>
      <c r="E96" s="309"/>
      <c r="F96" s="309">
        <v>0</v>
      </c>
      <c r="G96" s="309"/>
      <c r="H96" s="493"/>
      <c r="I96" s="286"/>
    </row>
    <row r="97" spans="2:9" ht="63" customHeight="1">
      <c r="B97" s="107" t="s">
        <v>486</v>
      </c>
      <c r="C97" s="100" t="s">
        <v>487</v>
      </c>
      <c r="D97" s="101" t="s">
        <v>488</v>
      </c>
      <c r="E97" s="309"/>
      <c r="F97" s="309">
        <v>0</v>
      </c>
      <c r="G97" s="309"/>
      <c r="H97" s="493"/>
      <c r="I97" s="286"/>
    </row>
    <row r="98" spans="2:9" ht="62.25" customHeight="1">
      <c r="B98" s="107" t="s">
        <v>486</v>
      </c>
      <c r="C98" s="100" t="s">
        <v>489</v>
      </c>
      <c r="D98" s="101" t="s">
        <v>490</v>
      </c>
      <c r="E98" s="309"/>
      <c r="F98" s="309">
        <v>0</v>
      </c>
      <c r="G98" s="309"/>
      <c r="H98" s="493"/>
      <c r="I98" s="286"/>
    </row>
    <row r="99" spans="2:9" ht="35.1" customHeight="1">
      <c r="B99" s="107">
        <v>34</v>
      </c>
      <c r="C99" s="100" t="s">
        <v>491</v>
      </c>
      <c r="D99" s="101" t="s">
        <v>492</v>
      </c>
      <c r="E99" s="309">
        <f>E100+E101</f>
        <v>4647</v>
      </c>
      <c r="F99" s="309">
        <f>F100+F101</f>
        <v>4082</v>
      </c>
      <c r="G99" s="309">
        <f>G100+G101</f>
        <v>5060</v>
      </c>
      <c r="H99" s="309">
        <f>H100+H101</f>
        <v>5509</v>
      </c>
      <c r="I99" s="286">
        <f t="shared" si="7"/>
        <v>108.87351778656127</v>
      </c>
    </row>
    <row r="100" spans="2:9" ht="35.1" customHeight="1">
      <c r="B100" s="105">
        <v>340</v>
      </c>
      <c r="C100" s="102" t="s">
        <v>493</v>
      </c>
      <c r="D100" s="101" t="s">
        <v>494</v>
      </c>
      <c r="E100" s="309"/>
      <c r="F100" s="309"/>
      <c r="G100" s="309">
        <v>3425</v>
      </c>
      <c r="H100" s="493"/>
      <c r="I100" s="286"/>
    </row>
    <row r="101" spans="2:9" ht="35.1" customHeight="1">
      <c r="B101" s="105">
        <v>341</v>
      </c>
      <c r="C101" s="102" t="s">
        <v>495</v>
      </c>
      <c r="D101" s="101" t="s">
        <v>496</v>
      </c>
      <c r="E101" s="309">
        <v>4647</v>
      </c>
      <c r="F101" s="309">
        <v>4082</v>
      </c>
      <c r="G101" s="309">
        <v>1635</v>
      </c>
      <c r="H101" s="493">
        <v>5509</v>
      </c>
      <c r="I101" s="286">
        <f>H101/G101*100</f>
        <v>336.94189602446482</v>
      </c>
    </row>
    <row r="102" spans="2:9" ht="35.1" customHeight="1">
      <c r="B102" s="107"/>
      <c r="C102" s="100" t="s">
        <v>497</v>
      </c>
      <c r="D102" s="101" t="s">
        <v>498</v>
      </c>
      <c r="E102" s="309"/>
      <c r="F102" s="309">
        <v>0</v>
      </c>
      <c r="G102" s="309"/>
      <c r="H102" s="493"/>
      <c r="I102" s="286"/>
    </row>
    <row r="103" spans="2:9" ht="35.1" customHeight="1">
      <c r="B103" s="107">
        <v>35</v>
      </c>
      <c r="C103" s="100" t="s">
        <v>499</v>
      </c>
      <c r="D103" s="101" t="s">
        <v>500</v>
      </c>
      <c r="E103" s="309">
        <f>E104+E105</f>
        <v>22155</v>
      </c>
      <c r="F103" s="309">
        <f>F104+F105</f>
        <v>18729</v>
      </c>
      <c r="G103" s="309">
        <v>22155</v>
      </c>
      <c r="H103" s="309">
        <f>H104+H105</f>
        <v>17508</v>
      </c>
      <c r="I103" s="286">
        <f t="shared" si="7"/>
        <v>79.025050778605276</v>
      </c>
    </row>
    <row r="104" spans="2:9" ht="35.1" customHeight="1">
      <c r="B104" s="105">
        <v>350</v>
      </c>
      <c r="C104" s="102" t="s">
        <v>501</v>
      </c>
      <c r="D104" s="101" t="s">
        <v>502</v>
      </c>
      <c r="E104" s="309">
        <v>22155</v>
      </c>
      <c r="F104" s="309">
        <v>18729</v>
      </c>
      <c r="G104" s="309">
        <v>22155</v>
      </c>
      <c r="H104" s="493">
        <v>17508</v>
      </c>
      <c r="I104" s="286">
        <f t="shared" si="7"/>
        <v>79.025050778605276</v>
      </c>
    </row>
    <row r="105" spans="2:9" ht="35.1" customHeight="1">
      <c r="B105" s="105">
        <v>351</v>
      </c>
      <c r="C105" s="102" t="s">
        <v>503</v>
      </c>
      <c r="D105" s="101" t="s">
        <v>504</v>
      </c>
      <c r="E105" s="309"/>
      <c r="F105" s="309">
        <v>0</v>
      </c>
      <c r="G105" s="309">
        <v>0</v>
      </c>
      <c r="H105" s="493"/>
      <c r="I105" s="286"/>
    </row>
    <row r="106" spans="2:9" ht="35.1" customHeight="1">
      <c r="B106" s="107"/>
      <c r="C106" s="100" t="s">
        <v>505</v>
      </c>
      <c r="D106" s="101" t="s">
        <v>506</v>
      </c>
      <c r="E106" s="309">
        <f>E107+E114</f>
        <v>8220</v>
      </c>
      <c r="F106" s="309">
        <f t="shared" ref="F106:H106" si="10">F107+F114</f>
        <v>24400</v>
      </c>
      <c r="G106" s="309">
        <f t="shared" si="10"/>
        <v>27600</v>
      </c>
      <c r="H106" s="309">
        <f t="shared" si="10"/>
        <v>24620</v>
      </c>
      <c r="I106" s="286">
        <f>H106/G106*100</f>
        <v>89.20289855072464</v>
      </c>
    </row>
    <row r="107" spans="2:9" ht="35.1" customHeight="1">
      <c r="B107" s="107">
        <v>40</v>
      </c>
      <c r="C107" s="100" t="s">
        <v>507</v>
      </c>
      <c r="D107" s="101" t="s">
        <v>508</v>
      </c>
      <c r="E107" s="309">
        <f>E108+E109+E110+E111+E112+E113</f>
        <v>0</v>
      </c>
      <c r="F107" s="309">
        <f t="shared" ref="F107:H107" si="11">F108+F109+F110+F111+F112+F113</f>
        <v>0</v>
      </c>
      <c r="G107" s="309">
        <f t="shared" si="11"/>
        <v>0</v>
      </c>
      <c r="H107" s="309">
        <f t="shared" si="11"/>
        <v>0</v>
      </c>
      <c r="I107" s="286"/>
    </row>
    <row r="108" spans="2:9" ht="35.1" customHeight="1">
      <c r="B108" s="105">
        <v>400</v>
      </c>
      <c r="C108" s="102" t="s">
        <v>509</v>
      </c>
      <c r="D108" s="101" t="s">
        <v>510</v>
      </c>
      <c r="E108" s="309"/>
      <c r="F108" s="309">
        <v>0</v>
      </c>
      <c r="G108" s="309"/>
      <c r="H108" s="493"/>
      <c r="I108" s="286"/>
    </row>
    <row r="109" spans="2:9" ht="35.1" customHeight="1">
      <c r="B109" s="105">
        <v>401</v>
      </c>
      <c r="C109" s="102" t="s">
        <v>511</v>
      </c>
      <c r="D109" s="101" t="s">
        <v>512</v>
      </c>
      <c r="E109" s="309"/>
      <c r="F109" s="309">
        <v>0</v>
      </c>
      <c r="G109" s="309"/>
      <c r="H109" s="493"/>
      <c r="I109" s="286"/>
    </row>
    <row r="110" spans="2:9" ht="35.1" customHeight="1">
      <c r="B110" s="105">
        <v>403</v>
      </c>
      <c r="C110" s="102" t="s">
        <v>513</v>
      </c>
      <c r="D110" s="101" t="s">
        <v>514</v>
      </c>
      <c r="E110" s="309"/>
      <c r="F110" s="309">
        <v>0</v>
      </c>
      <c r="G110" s="309"/>
      <c r="H110" s="493"/>
      <c r="I110" s="286"/>
    </row>
    <row r="111" spans="2:9" ht="35.1" customHeight="1">
      <c r="B111" s="105">
        <v>404</v>
      </c>
      <c r="C111" s="102" t="s">
        <v>515</v>
      </c>
      <c r="D111" s="101" t="s">
        <v>516</v>
      </c>
      <c r="E111" s="309"/>
      <c r="F111" s="309">
        <v>0</v>
      </c>
      <c r="G111" s="309"/>
      <c r="H111" s="493"/>
      <c r="I111" s="286"/>
    </row>
    <row r="112" spans="2:9" ht="35.1" customHeight="1">
      <c r="B112" s="105">
        <v>405</v>
      </c>
      <c r="C112" s="102" t="s">
        <v>517</v>
      </c>
      <c r="D112" s="101" t="s">
        <v>518</v>
      </c>
      <c r="E112" s="309"/>
      <c r="F112" s="309">
        <v>0</v>
      </c>
      <c r="G112" s="309"/>
      <c r="H112" s="493"/>
      <c r="I112" s="286"/>
    </row>
    <row r="113" spans="2:9" ht="35.1" customHeight="1">
      <c r="B113" s="105" t="s">
        <v>519</v>
      </c>
      <c r="C113" s="102" t="s">
        <v>520</v>
      </c>
      <c r="D113" s="101" t="s">
        <v>521</v>
      </c>
      <c r="E113" s="309"/>
      <c r="F113" s="309">
        <v>0</v>
      </c>
      <c r="G113" s="309"/>
      <c r="H113" s="493"/>
      <c r="I113" s="286"/>
    </row>
    <row r="114" spans="2:9" ht="35.1" customHeight="1">
      <c r="B114" s="107">
        <v>41</v>
      </c>
      <c r="C114" s="100" t="s">
        <v>522</v>
      </c>
      <c r="D114" s="101" t="s">
        <v>523</v>
      </c>
      <c r="E114" s="309">
        <f>E115+E116+E117+E118+E119+E120+E121+E122</f>
        <v>8220</v>
      </c>
      <c r="F114" s="309">
        <f t="shared" ref="F114:H114" si="12">F115+F116+F117+F118+F119+F120+F121+F122</f>
        <v>24400</v>
      </c>
      <c r="G114" s="309">
        <f t="shared" si="12"/>
        <v>27600</v>
      </c>
      <c r="H114" s="309">
        <f t="shared" si="12"/>
        <v>24620</v>
      </c>
      <c r="I114" s="286">
        <f>H114/G114*100</f>
        <v>89.20289855072464</v>
      </c>
    </row>
    <row r="115" spans="2:9" ht="35.1" customHeight="1">
      <c r="B115" s="105">
        <v>410</v>
      </c>
      <c r="C115" s="102" t="s">
        <v>524</v>
      </c>
      <c r="D115" s="101" t="s">
        <v>525</v>
      </c>
      <c r="E115" s="309"/>
      <c r="F115" s="309">
        <v>0</v>
      </c>
      <c r="G115" s="309"/>
      <c r="H115" s="493"/>
      <c r="I115" s="286"/>
    </row>
    <row r="116" spans="2:9" ht="35.1" customHeight="1">
      <c r="B116" s="105">
        <v>411</v>
      </c>
      <c r="C116" s="102" t="s">
        <v>526</v>
      </c>
      <c r="D116" s="101" t="s">
        <v>527</v>
      </c>
      <c r="E116" s="309"/>
      <c r="F116" s="309">
        <v>0</v>
      </c>
      <c r="G116" s="309"/>
      <c r="H116" s="493"/>
      <c r="I116" s="286"/>
    </row>
    <row r="117" spans="2:9" ht="35.1" customHeight="1">
      <c r="B117" s="105">
        <v>412</v>
      </c>
      <c r="C117" s="102" t="s">
        <v>528</v>
      </c>
      <c r="D117" s="101" t="s">
        <v>529</v>
      </c>
      <c r="E117" s="309"/>
      <c r="F117" s="309">
        <v>0</v>
      </c>
      <c r="G117" s="309"/>
      <c r="H117" s="493"/>
      <c r="I117" s="286"/>
    </row>
    <row r="118" spans="2:9" ht="35.1" customHeight="1">
      <c r="B118" s="105">
        <v>413</v>
      </c>
      <c r="C118" s="102" t="s">
        <v>530</v>
      </c>
      <c r="D118" s="101" t="s">
        <v>531</v>
      </c>
      <c r="E118" s="309"/>
      <c r="F118" s="309">
        <v>0</v>
      </c>
      <c r="G118" s="309"/>
      <c r="H118" s="493"/>
      <c r="I118" s="286"/>
    </row>
    <row r="119" spans="2:9" ht="35.1" customHeight="1">
      <c r="B119" s="105">
        <v>414</v>
      </c>
      <c r="C119" s="102" t="s">
        <v>532</v>
      </c>
      <c r="D119" s="101" t="s">
        <v>533</v>
      </c>
      <c r="E119" s="309"/>
      <c r="F119" s="309">
        <v>0</v>
      </c>
      <c r="G119" s="309"/>
      <c r="H119" s="493"/>
      <c r="I119" s="286"/>
    </row>
    <row r="120" spans="2:9" ht="35.1" customHeight="1">
      <c r="B120" s="105">
        <v>415</v>
      </c>
      <c r="C120" s="102" t="s">
        <v>534</v>
      </c>
      <c r="D120" s="101" t="s">
        <v>535</v>
      </c>
      <c r="E120" s="309"/>
      <c r="F120" s="309">
        <v>0</v>
      </c>
      <c r="G120" s="309"/>
      <c r="H120" s="493"/>
      <c r="I120" s="286"/>
    </row>
    <row r="121" spans="2:9" ht="35.1" customHeight="1">
      <c r="B121" s="105">
        <v>416</v>
      </c>
      <c r="C121" s="102" t="s">
        <v>536</v>
      </c>
      <c r="D121" s="101" t="s">
        <v>537</v>
      </c>
      <c r="E121" s="309">
        <v>8220</v>
      </c>
      <c r="F121" s="309">
        <v>24400</v>
      </c>
      <c r="G121" s="309">
        <v>27600</v>
      </c>
      <c r="H121" s="493">
        <v>24620</v>
      </c>
      <c r="I121" s="286">
        <f>H121/G121*100</f>
        <v>89.20289855072464</v>
      </c>
    </row>
    <row r="122" spans="2:9" ht="35.1" customHeight="1">
      <c r="B122" s="105">
        <v>419</v>
      </c>
      <c r="C122" s="102" t="s">
        <v>538</v>
      </c>
      <c r="D122" s="101" t="s">
        <v>539</v>
      </c>
      <c r="E122" s="309"/>
      <c r="F122" s="309">
        <v>0</v>
      </c>
      <c r="G122" s="309"/>
      <c r="H122" s="493"/>
      <c r="I122" s="286"/>
    </row>
    <row r="123" spans="2:9" ht="35.1" customHeight="1">
      <c r="B123" s="107">
        <v>498</v>
      </c>
      <c r="C123" s="100" t="s">
        <v>540</v>
      </c>
      <c r="D123" s="101" t="s">
        <v>541</v>
      </c>
      <c r="E123" s="309"/>
      <c r="F123" s="309">
        <v>0</v>
      </c>
      <c r="G123" s="309"/>
      <c r="H123" s="493"/>
      <c r="I123" s="286"/>
    </row>
    <row r="124" spans="2:9" ht="35.1" customHeight="1">
      <c r="B124" s="107" t="s">
        <v>542</v>
      </c>
      <c r="C124" s="100" t="s">
        <v>543</v>
      </c>
      <c r="D124" s="101" t="s">
        <v>544</v>
      </c>
      <c r="E124" s="309">
        <f>E125+E132+E133+E141+E142+E143+E144</f>
        <v>15324</v>
      </c>
      <c r="F124" s="309">
        <f t="shared" ref="F124:H124" si="13">F125+F132+F133+F141+F142+F143+F144</f>
        <v>15646</v>
      </c>
      <c r="G124" s="309">
        <f t="shared" si="13"/>
        <v>18872</v>
      </c>
      <c r="H124" s="309">
        <f t="shared" si="13"/>
        <v>17684</v>
      </c>
      <c r="I124" s="286">
        <f t="shared" si="7"/>
        <v>93.704959728698597</v>
      </c>
    </row>
    <row r="125" spans="2:9" ht="35.1" customHeight="1">
      <c r="B125" s="107">
        <v>42</v>
      </c>
      <c r="C125" s="100" t="s">
        <v>545</v>
      </c>
      <c r="D125" s="101" t="s">
        <v>546</v>
      </c>
      <c r="E125" s="309">
        <f>E126+E127+E128+E129+E130+E131</f>
        <v>2812</v>
      </c>
      <c r="F125" s="309">
        <f>F126+F127+F128+F129+F130+F131</f>
        <v>3202</v>
      </c>
      <c r="G125" s="309">
        <f>G126+G127+G128+G129+G130+G131</f>
        <v>6407</v>
      </c>
      <c r="H125" s="309">
        <f>H126+H127+H128+H129+H130+H131</f>
        <v>2645</v>
      </c>
      <c r="I125" s="286">
        <f>H125/G125*100</f>
        <v>41.282971749648823</v>
      </c>
    </row>
    <row r="126" spans="2:9" ht="35.1" customHeight="1">
      <c r="B126" s="105">
        <v>420</v>
      </c>
      <c r="C126" s="102" t="s">
        <v>547</v>
      </c>
      <c r="D126" s="101" t="s">
        <v>548</v>
      </c>
      <c r="E126" s="309"/>
      <c r="F126" s="309">
        <v>0</v>
      </c>
      <c r="G126" s="309"/>
      <c r="H126" s="493"/>
      <c r="I126" s="286"/>
    </row>
    <row r="127" spans="2:9" ht="35.1" customHeight="1">
      <c r="B127" s="105">
        <v>421</v>
      </c>
      <c r="C127" s="102" t="s">
        <v>549</v>
      </c>
      <c r="D127" s="101" t="s">
        <v>550</v>
      </c>
      <c r="E127" s="309"/>
      <c r="F127" s="309">
        <v>0</v>
      </c>
      <c r="G127" s="309"/>
      <c r="H127" s="493"/>
      <c r="I127" s="286"/>
    </row>
    <row r="128" spans="2:9" ht="35.1" customHeight="1">
      <c r="B128" s="105">
        <v>422</v>
      </c>
      <c r="C128" s="102" t="s">
        <v>438</v>
      </c>
      <c r="D128" s="101" t="s">
        <v>551</v>
      </c>
      <c r="E128" s="309"/>
      <c r="F128" s="309">
        <v>0</v>
      </c>
      <c r="G128" s="309"/>
      <c r="H128" s="493">
        <v>1000</v>
      </c>
      <c r="I128" s="286"/>
    </row>
    <row r="129" spans="2:9" ht="35.1" customHeight="1">
      <c r="B129" s="105">
        <v>423</v>
      </c>
      <c r="C129" s="102" t="s">
        <v>441</v>
      </c>
      <c r="D129" s="101" t="s">
        <v>552</v>
      </c>
      <c r="E129" s="309"/>
      <c r="F129" s="309">
        <v>0</v>
      </c>
      <c r="G129" s="309"/>
      <c r="H129" s="493"/>
      <c r="I129" s="286"/>
    </row>
    <row r="130" spans="2:9" ht="35.1" customHeight="1">
      <c r="B130" s="105">
        <v>427</v>
      </c>
      <c r="C130" s="102" t="s">
        <v>553</v>
      </c>
      <c r="D130" s="101" t="s">
        <v>554</v>
      </c>
      <c r="E130" s="309"/>
      <c r="F130" s="309">
        <v>0</v>
      </c>
      <c r="G130" s="309"/>
      <c r="H130" s="493"/>
      <c r="I130" s="286"/>
    </row>
    <row r="131" spans="2:9" ht="35.1" customHeight="1">
      <c r="B131" s="105" t="s">
        <v>555</v>
      </c>
      <c r="C131" s="102" t="s">
        <v>556</v>
      </c>
      <c r="D131" s="101" t="s">
        <v>557</v>
      </c>
      <c r="E131" s="309">
        <v>2812</v>
      </c>
      <c r="F131" s="309">
        <v>3202</v>
      </c>
      <c r="G131" s="309">
        <v>6407</v>
      </c>
      <c r="H131" s="493">
        <v>1645</v>
      </c>
      <c r="I131" s="286">
        <f>H131/G131*100</f>
        <v>25.675042921804277</v>
      </c>
    </row>
    <row r="132" spans="2:9" ht="35.1" customHeight="1">
      <c r="B132" s="107">
        <v>430</v>
      </c>
      <c r="C132" s="100" t="s">
        <v>558</v>
      </c>
      <c r="D132" s="101" t="s">
        <v>559</v>
      </c>
      <c r="E132" s="309"/>
      <c r="F132" s="309">
        <v>0</v>
      </c>
      <c r="G132" s="309"/>
      <c r="H132" s="493"/>
      <c r="I132" s="286"/>
    </row>
    <row r="133" spans="2:9" ht="35.1" customHeight="1">
      <c r="B133" s="107" t="s">
        <v>560</v>
      </c>
      <c r="C133" s="100" t="s">
        <v>561</v>
      </c>
      <c r="D133" s="101" t="s">
        <v>562</v>
      </c>
      <c r="E133" s="309">
        <f>E134+E135+E136+E137+E138+E139+E140</f>
        <v>6821</v>
      </c>
      <c r="F133" s="309">
        <f t="shared" ref="F133:H133" si="14">F134+F135+F136+F137+F138+F139+F140</f>
        <v>8171</v>
      </c>
      <c r="G133" s="309">
        <f t="shared" si="14"/>
        <v>8160</v>
      </c>
      <c r="H133" s="309">
        <f t="shared" si="14"/>
        <v>4370</v>
      </c>
      <c r="I133" s="286">
        <f t="shared" si="7"/>
        <v>53.553921568627452</v>
      </c>
    </row>
    <row r="134" spans="2:9" ht="35.1" customHeight="1">
      <c r="B134" s="105">
        <v>431</v>
      </c>
      <c r="C134" s="102" t="s">
        <v>563</v>
      </c>
      <c r="D134" s="101" t="s">
        <v>564</v>
      </c>
      <c r="E134" s="309"/>
      <c r="F134" s="309">
        <v>0</v>
      </c>
      <c r="G134" s="309"/>
      <c r="H134" s="493"/>
      <c r="I134" s="286"/>
    </row>
    <row r="135" spans="2:9" ht="35.1" customHeight="1">
      <c r="B135" s="105">
        <v>432</v>
      </c>
      <c r="C135" s="102" t="s">
        <v>565</v>
      </c>
      <c r="D135" s="101" t="s">
        <v>566</v>
      </c>
      <c r="E135" s="309"/>
      <c r="F135" s="309">
        <v>0</v>
      </c>
      <c r="G135" s="309"/>
      <c r="H135" s="493"/>
      <c r="I135" s="286"/>
    </row>
    <row r="136" spans="2:9" ht="35.1" customHeight="1">
      <c r="B136" s="105">
        <v>433</v>
      </c>
      <c r="C136" s="102" t="s">
        <v>567</v>
      </c>
      <c r="D136" s="101" t="s">
        <v>568</v>
      </c>
      <c r="E136" s="309"/>
      <c r="F136" s="309">
        <v>0</v>
      </c>
      <c r="G136" s="309"/>
      <c r="H136" s="493"/>
      <c r="I136" s="286"/>
    </row>
    <row r="137" spans="2:9" ht="35.1" customHeight="1">
      <c r="B137" s="105">
        <v>434</v>
      </c>
      <c r="C137" s="102" t="s">
        <v>569</v>
      </c>
      <c r="D137" s="101" t="s">
        <v>570</v>
      </c>
      <c r="E137" s="309"/>
      <c r="F137" s="309">
        <v>0</v>
      </c>
      <c r="G137" s="309"/>
      <c r="H137" s="493"/>
      <c r="I137" s="286"/>
    </row>
    <row r="138" spans="2:9" ht="35.1" customHeight="1">
      <c r="B138" s="105">
        <v>435</v>
      </c>
      <c r="C138" s="102" t="s">
        <v>571</v>
      </c>
      <c r="D138" s="101" t="s">
        <v>572</v>
      </c>
      <c r="E138" s="309">
        <v>6821</v>
      </c>
      <c r="F138" s="309">
        <v>3674</v>
      </c>
      <c r="G138" s="309">
        <v>3663</v>
      </c>
      <c r="H138" s="493">
        <v>4370</v>
      </c>
      <c r="I138" s="286">
        <f t="shared" si="7"/>
        <v>119.30111930111931</v>
      </c>
    </row>
    <row r="139" spans="2:9" ht="35.1" customHeight="1">
      <c r="B139" s="105">
        <v>436</v>
      </c>
      <c r="C139" s="102" t="s">
        <v>573</v>
      </c>
      <c r="D139" s="101" t="s">
        <v>574</v>
      </c>
      <c r="E139" s="309"/>
      <c r="F139" s="309">
        <v>4497</v>
      </c>
      <c r="G139" s="309">
        <v>4497</v>
      </c>
      <c r="H139" s="493"/>
      <c r="I139" s="286">
        <f t="shared" si="7"/>
        <v>0</v>
      </c>
    </row>
    <row r="140" spans="2:9" ht="35.1" customHeight="1">
      <c r="B140" s="105">
        <v>439</v>
      </c>
      <c r="C140" s="102" t="s">
        <v>575</v>
      </c>
      <c r="D140" s="101" t="s">
        <v>576</v>
      </c>
      <c r="E140" s="309"/>
      <c r="F140" s="309">
        <v>0</v>
      </c>
      <c r="G140" s="309"/>
      <c r="H140" s="493"/>
      <c r="I140" s="286"/>
    </row>
    <row r="141" spans="2:9" ht="35.1" customHeight="1">
      <c r="B141" s="107" t="s">
        <v>577</v>
      </c>
      <c r="C141" s="100" t="s">
        <v>578</v>
      </c>
      <c r="D141" s="101" t="s">
        <v>579</v>
      </c>
      <c r="E141" s="309">
        <v>4001</v>
      </c>
      <c r="F141" s="309">
        <v>2307</v>
      </c>
      <c r="G141" s="309">
        <v>2977</v>
      </c>
      <c r="H141" s="493">
        <v>4616</v>
      </c>
      <c r="I141" s="286">
        <f t="shared" ref="I141:I146" si="15">H141/G141*100</f>
        <v>155.05542492442055</v>
      </c>
    </row>
    <row r="142" spans="2:9" ht="35.1" customHeight="1">
      <c r="B142" s="107">
        <v>47</v>
      </c>
      <c r="C142" s="100" t="s">
        <v>580</v>
      </c>
      <c r="D142" s="101" t="s">
        <v>581</v>
      </c>
      <c r="E142" s="309"/>
      <c r="F142" s="309">
        <v>0</v>
      </c>
      <c r="G142" s="309"/>
      <c r="H142" s="493">
        <v>354</v>
      </c>
      <c r="I142" s="286"/>
    </row>
    <row r="143" spans="2:9" ht="35.1" customHeight="1">
      <c r="B143" s="107">
        <v>48</v>
      </c>
      <c r="C143" s="100" t="s">
        <v>582</v>
      </c>
      <c r="D143" s="101" t="s">
        <v>583</v>
      </c>
      <c r="E143" s="309">
        <v>1577</v>
      </c>
      <c r="F143" s="309">
        <v>913</v>
      </c>
      <c r="G143" s="309">
        <v>726</v>
      </c>
      <c r="H143" s="493">
        <v>1927</v>
      </c>
      <c r="I143" s="286">
        <f>H143/G143*100</f>
        <v>265.42699724517905</v>
      </c>
    </row>
    <row r="144" spans="2:9" ht="35.1" customHeight="1">
      <c r="B144" s="107" t="s">
        <v>584</v>
      </c>
      <c r="C144" s="100" t="s">
        <v>585</v>
      </c>
      <c r="D144" s="101" t="s">
        <v>586</v>
      </c>
      <c r="E144" s="309">
        <v>113</v>
      </c>
      <c r="F144" s="309">
        <v>1053</v>
      </c>
      <c r="G144" s="309">
        <v>602</v>
      </c>
      <c r="H144" s="493">
        <v>3772</v>
      </c>
      <c r="I144" s="286">
        <f>H144/G144*100</f>
        <v>626.57807308970098</v>
      </c>
    </row>
    <row r="145" spans="2:9" ht="53.25" customHeight="1">
      <c r="B145" s="107"/>
      <c r="C145" s="100" t="s">
        <v>587</v>
      </c>
      <c r="D145" s="101" t="s">
        <v>588</v>
      </c>
      <c r="E145" s="309"/>
      <c r="F145" s="309">
        <v>0</v>
      </c>
      <c r="G145" s="309"/>
      <c r="H145" s="494"/>
      <c r="I145" s="286"/>
    </row>
    <row r="146" spans="2:9" ht="35.1" customHeight="1">
      <c r="B146" s="107"/>
      <c r="C146" s="100" t="s">
        <v>589</v>
      </c>
      <c r="D146" s="101" t="s">
        <v>590</v>
      </c>
      <c r="E146" s="309">
        <f>E106+E124+E123+E83-E145</f>
        <v>42556</v>
      </c>
      <c r="F146" s="309">
        <f>F106+F124+F123+F83+-F145</f>
        <v>61919</v>
      </c>
      <c r="G146" s="309">
        <f>G106+G124+G123+G83-G145</f>
        <v>65898</v>
      </c>
      <c r="H146" s="494">
        <f>H83+H106+H123+H124</f>
        <v>66825</v>
      </c>
      <c r="I146" s="286">
        <f t="shared" si="15"/>
        <v>101.40671947555313</v>
      </c>
    </row>
    <row r="147" spans="2:9" ht="35.1" customHeight="1" thickBot="1">
      <c r="B147" s="108">
        <v>89</v>
      </c>
      <c r="C147" s="109" t="s">
        <v>591</v>
      </c>
      <c r="D147" s="110" t="s">
        <v>592</v>
      </c>
      <c r="E147" s="310">
        <v>48432</v>
      </c>
      <c r="F147" s="310">
        <v>40455</v>
      </c>
      <c r="G147" s="310">
        <v>65942</v>
      </c>
      <c r="H147" s="495">
        <v>54486</v>
      </c>
      <c r="I147" s="286">
        <f>H147/G147*100</f>
        <v>82.62715719875041</v>
      </c>
    </row>
    <row r="148" spans="2:9">
      <c r="H148" s="40" t="s">
        <v>796</v>
      </c>
    </row>
    <row r="149" spans="2:9" ht="18.75">
      <c r="B149" s="2" t="s">
        <v>671</v>
      </c>
      <c r="C149" s="2"/>
      <c r="D149" s="2"/>
      <c r="E149" s="64"/>
      <c r="F149" s="65"/>
      <c r="G149" s="61" t="s">
        <v>672</v>
      </c>
      <c r="H149" s="66"/>
      <c r="I149" s="61"/>
    </row>
    <row r="150" spans="2:9" ht="18.75">
      <c r="B150" s="2"/>
      <c r="C150" s="2"/>
      <c r="D150" s="64" t="s">
        <v>73</v>
      </c>
      <c r="E150" s="2"/>
      <c r="F150" s="2"/>
      <c r="G150" s="2"/>
      <c r="H150" s="2"/>
      <c r="I150" s="2"/>
    </row>
    <row r="152" spans="2:9">
      <c r="G152" s="513">
        <f>G80-G146</f>
        <v>0</v>
      </c>
      <c r="H152" s="507">
        <f>H80-H146</f>
        <v>0</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codeName="Sheet3">
    <tabColor theme="0"/>
  </sheetPr>
  <dimension ref="B1:N63"/>
  <sheetViews>
    <sheetView topLeftCell="C49" zoomScale="60" zoomScaleNormal="60" workbookViewId="0">
      <selection activeCell="I44" sqref="I44"/>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0" width="9.140625" style="22" hidden="1" customWidth="1"/>
    <col min="11" max="11" width="15.5703125" style="22" hidden="1" customWidth="1"/>
    <col min="12" max="12" width="0.5703125" style="22" customWidth="1"/>
    <col min="13" max="13" width="9.140625" style="22" hidden="1" customWidth="1"/>
    <col min="14" max="14" width="25.5703125" style="22" hidden="1" customWidth="1"/>
    <col min="15" max="16384" width="9.140625" style="22"/>
  </cols>
  <sheetData>
    <row r="1" spans="2:14">
      <c r="I1" s="17" t="s">
        <v>649</v>
      </c>
    </row>
    <row r="2" spans="2:14">
      <c r="B2" s="1" t="s">
        <v>756</v>
      </c>
      <c r="C2"/>
      <c r="D2" s="143"/>
    </row>
    <row r="3" spans="2:14">
      <c r="B3" s="1" t="s">
        <v>757</v>
      </c>
      <c r="C3"/>
      <c r="D3" s="143"/>
    </row>
    <row r="4" spans="2:14" ht="24.95" customHeight="1">
      <c r="I4" s="17"/>
    </row>
    <row r="5" spans="2:14" s="13" customFormat="1" ht="24.95" customHeight="1">
      <c r="B5" s="545" t="s">
        <v>104</v>
      </c>
      <c r="C5" s="545"/>
      <c r="D5" s="545"/>
      <c r="E5" s="545"/>
      <c r="F5" s="545"/>
      <c r="G5" s="545"/>
      <c r="H5" s="545"/>
      <c r="I5" s="545"/>
    </row>
    <row r="6" spans="2:14" s="13" customFormat="1" ht="24.95" customHeight="1">
      <c r="B6" s="546" t="s">
        <v>814</v>
      </c>
      <c r="C6" s="546"/>
      <c r="D6" s="546"/>
      <c r="E6" s="546"/>
      <c r="F6" s="546"/>
      <c r="G6" s="546"/>
      <c r="H6" s="546"/>
      <c r="I6" s="546"/>
    </row>
    <row r="7" spans="2:14" ht="18.75" customHeight="1" thickBot="1">
      <c r="I7" s="161" t="s">
        <v>748</v>
      </c>
    </row>
    <row r="8" spans="2:14" ht="30.75" customHeight="1">
      <c r="B8" s="547"/>
      <c r="C8" s="549" t="s">
        <v>0</v>
      </c>
      <c r="D8" s="555" t="s">
        <v>138</v>
      </c>
      <c r="E8" s="551" t="s">
        <v>806</v>
      </c>
      <c r="F8" s="551" t="s">
        <v>807</v>
      </c>
      <c r="G8" s="553" t="s">
        <v>815</v>
      </c>
      <c r="H8" s="554"/>
      <c r="I8" s="520" t="s">
        <v>816</v>
      </c>
    </row>
    <row r="9" spans="2:14" ht="49.5" customHeight="1" thickBot="1">
      <c r="B9" s="548"/>
      <c r="C9" s="550"/>
      <c r="D9" s="556"/>
      <c r="E9" s="552"/>
      <c r="F9" s="552"/>
      <c r="G9" s="165" t="s">
        <v>1</v>
      </c>
      <c r="H9" s="166" t="s">
        <v>66</v>
      </c>
      <c r="I9" s="521"/>
    </row>
    <row r="10" spans="2:14" ht="32.1" customHeight="1">
      <c r="B10" s="162">
        <v>1</v>
      </c>
      <c r="C10" s="163" t="s">
        <v>106</v>
      </c>
      <c r="D10" s="164"/>
      <c r="E10" s="298"/>
      <c r="F10" s="298"/>
      <c r="G10" s="298"/>
      <c r="H10" s="298"/>
      <c r="I10" s="289"/>
    </row>
    <row r="11" spans="2:14" ht="32.1" customHeight="1">
      <c r="B11" s="150">
        <v>2</v>
      </c>
      <c r="C11" s="144" t="s">
        <v>593</v>
      </c>
      <c r="D11" s="145">
        <v>3001</v>
      </c>
      <c r="E11" s="299">
        <f>E12+E13+E14</f>
        <v>82089</v>
      </c>
      <c r="F11" s="299">
        <f>F12+F13+F14</f>
        <v>87439</v>
      </c>
      <c r="G11" s="299">
        <f>G12+G13+G14</f>
        <v>42847</v>
      </c>
      <c r="H11" s="496">
        <f>SUM(H12:H14)</f>
        <v>49916</v>
      </c>
      <c r="I11" s="290">
        <f>H11/G11*100</f>
        <v>116.49823791630686</v>
      </c>
      <c r="K11" s="496">
        <f>SUM(K12:K14)</f>
        <v>175280</v>
      </c>
      <c r="N11" s="496">
        <v>18918</v>
      </c>
    </row>
    <row r="12" spans="2:14" ht="32.1" customHeight="1">
      <c r="B12" s="150">
        <v>3</v>
      </c>
      <c r="C12" s="146" t="s">
        <v>107</v>
      </c>
      <c r="D12" s="145">
        <v>3002</v>
      </c>
      <c r="E12" s="299">
        <v>80331</v>
      </c>
      <c r="F12" s="299">
        <v>85789</v>
      </c>
      <c r="G12" s="299">
        <v>42038</v>
      </c>
      <c r="H12" s="497">
        <v>49244</v>
      </c>
      <c r="I12" s="290">
        <f t="shared" ref="I12:I59" si="0">H12/G12*100</f>
        <v>117.14163375993149</v>
      </c>
      <c r="K12" s="497">
        <v>116532</v>
      </c>
      <c r="N12" s="497">
        <v>18918</v>
      </c>
    </row>
    <row r="13" spans="2:14" ht="32.1" customHeight="1">
      <c r="B13" s="150">
        <v>4</v>
      </c>
      <c r="C13" s="146" t="s">
        <v>108</v>
      </c>
      <c r="D13" s="145">
        <v>3003</v>
      </c>
      <c r="E13" s="299">
        <v>1732</v>
      </c>
      <c r="F13" s="299">
        <v>1250</v>
      </c>
      <c r="G13" s="299">
        <v>613</v>
      </c>
      <c r="H13" s="497">
        <v>561</v>
      </c>
      <c r="I13" s="290">
        <f>H13/G13*100</f>
        <v>91.517128874388249</v>
      </c>
      <c r="K13" s="497">
        <v>1875</v>
      </c>
      <c r="N13" s="497">
        <v>0</v>
      </c>
    </row>
    <row r="14" spans="2:14" ht="32.1" customHeight="1">
      <c r="B14" s="150">
        <v>5</v>
      </c>
      <c r="C14" s="146" t="s">
        <v>109</v>
      </c>
      <c r="D14" s="145">
        <v>3004</v>
      </c>
      <c r="E14" s="299">
        <v>26</v>
      </c>
      <c r="F14" s="299">
        <v>400</v>
      </c>
      <c r="G14" s="299">
        <v>196</v>
      </c>
      <c r="H14" s="497">
        <v>111</v>
      </c>
      <c r="I14" s="290">
        <f t="shared" si="0"/>
        <v>56.632653061224488</v>
      </c>
      <c r="K14" s="497">
        <v>56873</v>
      </c>
      <c r="N14" s="497">
        <v>0</v>
      </c>
    </row>
    <row r="15" spans="2:14" ht="32.1" customHeight="1">
      <c r="B15" s="150">
        <v>6</v>
      </c>
      <c r="C15" s="144" t="s">
        <v>594</v>
      </c>
      <c r="D15" s="145">
        <v>3005</v>
      </c>
      <c r="E15" s="299">
        <f>E16+E17+E18+E19+E20</f>
        <v>77326</v>
      </c>
      <c r="F15" s="299">
        <f>F16+F17+F18+F19+F20</f>
        <v>81628</v>
      </c>
      <c r="G15" s="299">
        <f>G16+G17+G18+G19+G20</f>
        <v>40147</v>
      </c>
      <c r="H15" s="496">
        <f>SUM(H16:H20)</f>
        <v>42031</v>
      </c>
      <c r="I15" s="290">
        <f t="shared" si="0"/>
        <v>104.69275412857748</v>
      </c>
      <c r="K15" s="496">
        <f>SUM(K16:K20)</f>
        <v>173836</v>
      </c>
      <c r="N15" s="496">
        <v>0</v>
      </c>
    </row>
    <row r="16" spans="2:14" ht="32.1" customHeight="1">
      <c r="B16" s="150">
        <v>7</v>
      </c>
      <c r="C16" s="146" t="s">
        <v>110</v>
      </c>
      <c r="D16" s="145">
        <v>3006</v>
      </c>
      <c r="E16" s="299">
        <v>45097</v>
      </c>
      <c r="F16" s="299">
        <v>37410</v>
      </c>
      <c r="G16" s="299">
        <v>18237</v>
      </c>
      <c r="H16" s="497">
        <v>20756</v>
      </c>
      <c r="I16" s="290">
        <f t="shared" si="0"/>
        <v>113.81257882327138</v>
      </c>
      <c r="K16" s="497">
        <v>128960</v>
      </c>
      <c r="N16" s="497">
        <v>21981</v>
      </c>
    </row>
    <row r="17" spans="2:14" ht="32.1" customHeight="1">
      <c r="B17" s="150">
        <v>8</v>
      </c>
      <c r="C17" s="146" t="s">
        <v>595</v>
      </c>
      <c r="D17" s="145">
        <v>3007</v>
      </c>
      <c r="E17" s="299">
        <v>29004</v>
      </c>
      <c r="F17" s="299">
        <v>40614</v>
      </c>
      <c r="G17" s="299">
        <v>20135</v>
      </c>
      <c r="H17" s="497">
        <v>20656</v>
      </c>
      <c r="I17" s="290">
        <f t="shared" si="0"/>
        <v>102.58753414452445</v>
      </c>
      <c r="K17" s="497">
        <v>27051</v>
      </c>
      <c r="N17" s="497">
        <v>7357</v>
      </c>
    </row>
    <row r="18" spans="2:14" ht="32.1" customHeight="1">
      <c r="B18" s="150">
        <v>9</v>
      </c>
      <c r="C18" s="146" t="s">
        <v>111</v>
      </c>
      <c r="D18" s="145">
        <v>3008</v>
      </c>
      <c r="E18" s="299">
        <v>652</v>
      </c>
      <c r="F18" s="299">
        <v>1030</v>
      </c>
      <c r="G18" s="299">
        <v>514</v>
      </c>
      <c r="H18" s="497">
        <v>619</v>
      </c>
      <c r="I18" s="290">
        <f t="shared" si="0"/>
        <v>120.42801556420233</v>
      </c>
      <c r="K18" s="497">
        <v>4202</v>
      </c>
      <c r="N18" s="497">
        <v>169</v>
      </c>
    </row>
    <row r="19" spans="2:14" ht="32.1" customHeight="1">
      <c r="B19" s="150">
        <v>10</v>
      </c>
      <c r="C19" s="146" t="s">
        <v>112</v>
      </c>
      <c r="D19" s="145">
        <v>3009</v>
      </c>
      <c r="E19" s="299"/>
      <c r="F19" s="299">
        <v>0</v>
      </c>
      <c r="G19" s="299"/>
      <c r="H19" s="497"/>
      <c r="I19" s="290"/>
      <c r="K19" s="497"/>
      <c r="N19" s="497"/>
    </row>
    <row r="20" spans="2:14" ht="32.1" customHeight="1">
      <c r="B20" s="150">
        <v>11</v>
      </c>
      <c r="C20" s="146" t="s">
        <v>596</v>
      </c>
      <c r="D20" s="145">
        <v>3010</v>
      </c>
      <c r="E20" s="299">
        <v>2573</v>
      </c>
      <c r="F20" s="299">
        <v>2574</v>
      </c>
      <c r="G20" s="299">
        <v>1261</v>
      </c>
      <c r="H20" s="497"/>
      <c r="I20" s="290">
        <f>H20/G20*100</f>
        <v>0</v>
      </c>
      <c r="K20" s="497">
        <v>13623</v>
      </c>
      <c r="N20" s="497">
        <v>0</v>
      </c>
    </row>
    <row r="21" spans="2:14" ht="32.1" customHeight="1">
      <c r="B21" s="150">
        <v>12</v>
      </c>
      <c r="C21" s="144" t="s">
        <v>597</v>
      </c>
      <c r="D21" s="145">
        <v>3011</v>
      </c>
      <c r="E21" s="299"/>
      <c r="F21" s="299">
        <f>F11-F15</f>
        <v>5811</v>
      </c>
      <c r="G21" s="299">
        <f>G11-G15</f>
        <v>2700</v>
      </c>
      <c r="H21" s="496">
        <f>H11-H15</f>
        <v>7885</v>
      </c>
      <c r="I21" s="290">
        <f>H21/G21*100</f>
        <v>292.03703703703707</v>
      </c>
      <c r="K21" s="496">
        <f>K11-K15</f>
        <v>1444</v>
      </c>
      <c r="N21" s="496">
        <v>0</v>
      </c>
    </row>
    <row r="22" spans="2:14" ht="32.1" customHeight="1">
      <c r="B22" s="150">
        <v>13</v>
      </c>
      <c r="C22" s="144" t="s">
        <v>598</v>
      </c>
      <c r="D22" s="145">
        <v>3012</v>
      </c>
      <c r="E22" s="299">
        <f>E11-E15</f>
        <v>4763</v>
      </c>
      <c r="F22" s="299">
        <v>0</v>
      </c>
      <c r="G22" s="299"/>
      <c r="H22" s="496"/>
      <c r="I22" s="290"/>
      <c r="K22" s="496"/>
      <c r="N22" s="496">
        <v>0</v>
      </c>
    </row>
    <row r="23" spans="2:14" ht="32.1" customHeight="1">
      <c r="B23" s="150">
        <v>14</v>
      </c>
      <c r="C23" s="144" t="s">
        <v>113</v>
      </c>
      <c r="D23" s="145"/>
      <c r="E23" s="299"/>
      <c r="F23" s="299"/>
      <c r="G23" s="299"/>
      <c r="H23" s="497"/>
      <c r="I23" s="290"/>
      <c r="K23" s="497"/>
      <c r="N23" s="497"/>
    </row>
    <row r="24" spans="2:14" ht="32.1" customHeight="1">
      <c r="B24" s="150">
        <v>15</v>
      </c>
      <c r="C24" s="144" t="s">
        <v>599</v>
      </c>
      <c r="D24" s="145">
        <v>3013</v>
      </c>
      <c r="E24" s="299">
        <v>0</v>
      </c>
      <c r="F24" s="299">
        <v>0</v>
      </c>
      <c r="G24" s="299">
        <v>0</v>
      </c>
      <c r="H24" s="497">
        <f>H25+H26+H27+H28+H29</f>
        <v>3000</v>
      </c>
      <c r="I24" s="290"/>
      <c r="K24" s="497">
        <v>4932</v>
      </c>
      <c r="N24" s="497"/>
    </row>
    <row r="25" spans="2:14" ht="32.1" customHeight="1">
      <c r="B25" s="150">
        <v>16</v>
      </c>
      <c r="C25" s="146" t="s">
        <v>114</v>
      </c>
      <c r="D25" s="145">
        <v>3014</v>
      </c>
      <c r="E25" s="299"/>
      <c r="F25" s="299"/>
      <c r="G25" s="299"/>
      <c r="H25" s="497"/>
      <c r="I25" s="290"/>
      <c r="K25" s="497"/>
      <c r="N25" s="497"/>
    </row>
    <row r="26" spans="2:14" ht="32.1" customHeight="1">
      <c r="B26" s="150">
        <v>17</v>
      </c>
      <c r="C26" s="146" t="s">
        <v>600</v>
      </c>
      <c r="D26" s="145">
        <v>3015</v>
      </c>
      <c r="E26" s="299"/>
      <c r="F26" s="299"/>
      <c r="G26" s="299"/>
      <c r="H26" s="497"/>
      <c r="I26" s="290"/>
      <c r="K26" s="497"/>
      <c r="N26" s="497"/>
    </row>
    <row r="27" spans="2:14" ht="32.1" customHeight="1">
      <c r="B27" s="150">
        <v>18</v>
      </c>
      <c r="C27" s="146" t="s">
        <v>115</v>
      </c>
      <c r="D27" s="145">
        <v>3016</v>
      </c>
      <c r="E27" s="299">
        <v>0</v>
      </c>
      <c r="F27" s="299"/>
      <c r="G27" s="299"/>
      <c r="H27" s="497">
        <v>3000</v>
      </c>
      <c r="I27" s="290"/>
      <c r="K27" s="497">
        <v>4932</v>
      </c>
      <c r="N27" s="497"/>
    </row>
    <row r="28" spans="2:14" ht="32.1" customHeight="1">
      <c r="B28" s="150">
        <v>19</v>
      </c>
      <c r="C28" s="146" t="s">
        <v>116</v>
      </c>
      <c r="D28" s="145">
        <v>3017</v>
      </c>
      <c r="E28" s="299"/>
      <c r="F28" s="299"/>
      <c r="G28" s="299"/>
      <c r="H28" s="497"/>
      <c r="I28" s="290"/>
      <c r="K28" s="497"/>
      <c r="N28" s="497"/>
    </row>
    <row r="29" spans="2:14" ht="32.1" customHeight="1">
      <c r="B29" s="150">
        <v>20</v>
      </c>
      <c r="C29" s="146" t="s">
        <v>117</v>
      </c>
      <c r="D29" s="145">
        <v>3018</v>
      </c>
      <c r="E29" s="299"/>
      <c r="F29" s="299"/>
      <c r="G29" s="299"/>
      <c r="H29" s="497"/>
      <c r="I29" s="290"/>
      <c r="K29" s="497"/>
      <c r="N29" s="497"/>
    </row>
    <row r="30" spans="2:14" ht="32.1" customHeight="1">
      <c r="B30" s="150">
        <v>21</v>
      </c>
      <c r="C30" s="144" t="s">
        <v>601</v>
      </c>
      <c r="D30" s="145">
        <v>3019</v>
      </c>
      <c r="E30" s="299">
        <v>0</v>
      </c>
      <c r="F30" s="299"/>
      <c r="G30" s="299">
        <f>G31+G32+G33</f>
        <v>0</v>
      </c>
      <c r="H30" s="497">
        <v>0</v>
      </c>
      <c r="I30" s="290"/>
      <c r="K30" s="497">
        <v>4932</v>
      </c>
      <c r="N30" s="497"/>
    </row>
    <row r="31" spans="2:14" ht="32.1" customHeight="1">
      <c r="B31" s="150">
        <v>22</v>
      </c>
      <c r="C31" s="146" t="s">
        <v>118</v>
      </c>
      <c r="D31" s="145">
        <v>3020</v>
      </c>
      <c r="E31" s="299"/>
      <c r="F31" s="299"/>
      <c r="G31" s="299"/>
      <c r="H31" s="497"/>
      <c r="I31" s="290"/>
      <c r="K31" s="497"/>
      <c r="N31" s="497"/>
    </row>
    <row r="32" spans="2:14" ht="32.1" customHeight="1">
      <c r="B32" s="150">
        <v>23</v>
      </c>
      <c r="C32" s="146" t="s">
        <v>602</v>
      </c>
      <c r="D32" s="145">
        <v>3021</v>
      </c>
      <c r="E32" s="299">
        <v>0</v>
      </c>
      <c r="F32" s="299">
        <v>0</v>
      </c>
      <c r="G32" s="299"/>
      <c r="H32" s="497"/>
      <c r="I32" s="290"/>
      <c r="K32" s="497"/>
      <c r="N32" s="497"/>
    </row>
    <row r="33" spans="2:14" ht="32.1" customHeight="1">
      <c r="B33" s="150">
        <v>24</v>
      </c>
      <c r="C33" s="146" t="s">
        <v>119</v>
      </c>
      <c r="D33" s="145">
        <v>3022</v>
      </c>
      <c r="E33" s="299">
        <v>0</v>
      </c>
      <c r="F33" s="299"/>
      <c r="G33" s="299"/>
      <c r="H33" s="497">
        <v>0</v>
      </c>
      <c r="I33" s="290"/>
      <c r="K33" s="497">
        <v>4932</v>
      </c>
      <c r="N33" s="497"/>
    </row>
    <row r="34" spans="2:14" ht="32.1" customHeight="1">
      <c r="B34" s="150">
        <v>25</v>
      </c>
      <c r="C34" s="144" t="s">
        <v>603</v>
      </c>
      <c r="D34" s="145">
        <v>3023</v>
      </c>
      <c r="E34" s="299">
        <v>0</v>
      </c>
      <c r="F34" s="299">
        <v>0</v>
      </c>
      <c r="G34" s="299">
        <v>0</v>
      </c>
      <c r="H34" s="497">
        <v>0</v>
      </c>
      <c r="I34" s="290"/>
      <c r="K34" s="497">
        <v>0</v>
      </c>
      <c r="N34" s="497">
        <v>0</v>
      </c>
    </row>
    <row r="35" spans="2:14" ht="32.1" customHeight="1">
      <c r="B35" s="150">
        <v>26</v>
      </c>
      <c r="C35" s="144" t="s">
        <v>604</v>
      </c>
      <c r="D35" s="145">
        <v>3024</v>
      </c>
      <c r="E35" s="299"/>
      <c r="F35" s="299"/>
      <c r="G35" s="299"/>
      <c r="H35" s="497">
        <v>0</v>
      </c>
      <c r="I35" s="290"/>
      <c r="K35" s="497">
        <v>0</v>
      </c>
      <c r="N35" s="497">
        <v>0</v>
      </c>
    </row>
    <row r="36" spans="2:14" ht="32.1" customHeight="1">
      <c r="B36" s="150">
        <v>27</v>
      </c>
      <c r="C36" s="144" t="s">
        <v>120</v>
      </c>
      <c r="D36" s="145"/>
      <c r="E36" s="299"/>
      <c r="F36" s="299"/>
      <c r="G36" s="299"/>
      <c r="H36" s="497"/>
      <c r="I36" s="290"/>
      <c r="K36" s="497"/>
      <c r="N36" s="497"/>
    </row>
    <row r="37" spans="2:14" ht="32.1" customHeight="1">
      <c r="B37" s="150">
        <v>28</v>
      </c>
      <c r="C37" s="144" t="s">
        <v>605</v>
      </c>
      <c r="D37" s="145">
        <v>3025</v>
      </c>
      <c r="E37" s="299">
        <v>0</v>
      </c>
      <c r="F37" s="299">
        <v>0</v>
      </c>
      <c r="G37" s="299">
        <v>0</v>
      </c>
      <c r="H37" s="497"/>
      <c r="I37" s="290"/>
      <c r="K37" s="497"/>
      <c r="N37" s="497"/>
    </row>
    <row r="38" spans="2:14" ht="32.1" customHeight="1">
      <c r="B38" s="150">
        <v>29</v>
      </c>
      <c r="C38" s="146" t="s">
        <v>121</v>
      </c>
      <c r="D38" s="145">
        <v>3026</v>
      </c>
      <c r="E38" s="299"/>
      <c r="F38" s="299"/>
      <c r="G38" s="299"/>
      <c r="H38" s="497"/>
      <c r="I38" s="290"/>
      <c r="K38" s="497"/>
      <c r="N38" s="497"/>
    </row>
    <row r="39" spans="2:14" ht="32.1" customHeight="1">
      <c r="B39" s="150">
        <v>30</v>
      </c>
      <c r="C39" s="146" t="s">
        <v>606</v>
      </c>
      <c r="D39" s="145">
        <v>3027</v>
      </c>
      <c r="E39" s="299"/>
      <c r="F39" s="299">
        <v>0</v>
      </c>
      <c r="G39" s="299"/>
      <c r="H39" s="497"/>
      <c r="I39" s="290"/>
      <c r="K39" s="497"/>
      <c r="N39" s="497"/>
    </row>
    <row r="40" spans="2:14" ht="32.1" customHeight="1">
      <c r="B40" s="150">
        <v>31</v>
      </c>
      <c r="C40" s="146" t="s">
        <v>607</v>
      </c>
      <c r="D40" s="145">
        <v>3028</v>
      </c>
      <c r="E40" s="299"/>
      <c r="F40" s="299">
        <v>0</v>
      </c>
      <c r="G40" s="299"/>
      <c r="H40" s="497"/>
      <c r="I40" s="290"/>
      <c r="K40" s="497"/>
      <c r="N40" s="497"/>
    </row>
    <row r="41" spans="2:14" ht="32.1" customHeight="1">
      <c r="B41" s="150">
        <v>32</v>
      </c>
      <c r="C41" s="146" t="s">
        <v>608</v>
      </c>
      <c r="D41" s="145">
        <v>3029</v>
      </c>
      <c r="E41" s="299"/>
      <c r="F41" s="299">
        <v>0</v>
      </c>
      <c r="G41" s="299"/>
      <c r="H41" s="497"/>
      <c r="I41" s="290"/>
      <c r="K41" s="497"/>
      <c r="N41" s="497"/>
    </row>
    <row r="42" spans="2:14" ht="32.1" customHeight="1">
      <c r="B42" s="150">
        <v>33</v>
      </c>
      <c r="C42" s="146" t="s">
        <v>609</v>
      </c>
      <c r="D42" s="145">
        <v>3030</v>
      </c>
      <c r="E42" s="299"/>
      <c r="F42" s="299"/>
      <c r="G42" s="299"/>
      <c r="H42" s="497"/>
      <c r="I42" s="290"/>
      <c r="K42" s="497"/>
      <c r="N42" s="497"/>
    </row>
    <row r="43" spans="2:14" ht="32.1" customHeight="1">
      <c r="B43" s="150">
        <v>34</v>
      </c>
      <c r="C43" s="144" t="s">
        <v>610</v>
      </c>
      <c r="D43" s="145">
        <v>3031</v>
      </c>
      <c r="E43" s="299">
        <f>E44+E45+E46+E47+E48+E49</f>
        <v>6151</v>
      </c>
      <c r="F43" s="299">
        <f>F44+F45+F46+F47+F48+F49</f>
        <v>5600</v>
      </c>
      <c r="G43" s="299">
        <f>G44+G45+G46+G47+G48+G49</f>
        <v>2400</v>
      </c>
      <c r="H43" s="497">
        <f>SUM(H44:H49)</f>
        <v>10687</v>
      </c>
      <c r="I43" s="290">
        <f>H43/G43*100</f>
        <v>445.29166666666669</v>
      </c>
      <c r="K43" s="497"/>
      <c r="N43" s="497"/>
    </row>
    <row r="44" spans="2:14" ht="32.1" customHeight="1">
      <c r="B44" s="150">
        <v>35</v>
      </c>
      <c r="C44" s="146" t="s">
        <v>122</v>
      </c>
      <c r="D44" s="145">
        <v>3032</v>
      </c>
      <c r="E44" s="299"/>
      <c r="F44" s="299"/>
      <c r="G44" s="299"/>
      <c r="H44" s="497"/>
      <c r="I44" s="290"/>
      <c r="K44" s="497"/>
      <c r="N44" s="497"/>
    </row>
    <row r="45" spans="2:14" ht="32.1" customHeight="1">
      <c r="B45" s="150">
        <v>36</v>
      </c>
      <c r="C45" s="146" t="s">
        <v>611</v>
      </c>
      <c r="D45" s="145">
        <v>3033</v>
      </c>
      <c r="E45" s="299"/>
      <c r="F45" s="299"/>
      <c r="G45" s="299"/>
      <c r="H45" s="497"/>
      <c r="I45" s="290"/>
      <c r="K45" s="497"/>
      <c r="N45" s="497"/>
    </row>
    <row r="46" spans="2:14" ht="32.1" customHeight="1">
      <c r="B46" s="150">
        <v>37</v>
      </c>
      <c r="C46" s="146" t="s">
        <v>612</v>
      </c>
      <c r="D46" s="145">
        <v>3034</v>
      </c>
      <c r="E46" s="299"/>
      <c r="F46" s="299"/>
      <c r="G46" s="299"/>
      <c r="H46" s="497">
        <v>2000</v>
      </c>
      <c r="I46" s="290"/>
      <c r="K46" s="497"/>
      <c r="N46" s="497"/>
    </row>
    <row r="47" spans="2:14" ht="32.1" customHeight="1">
      <c r="B47" s="150">
        <v>38</v>
      </c>
      <c r="C47" s="146" t="s">
        <v>613</v>
      </c>
      <c r="D47" s="145">
        <v>3035</v>
      </c>
      <c r="E47" s="299"/>
      <c r="F47" s="299"/>
      <c r="G47" s="299"/>
      <c r="H47" s="497"/>
      <c r="I47" s="290"/>
      <c r="K47" s="497"/>
      <c r="N47" s="497"/>
    </row>
    <row r="48" spans="2:14" ht="32.1" customHeight="1">
      <c r="B48" s="150">
        <v>39</v>
      </c>
      <c r="C48" s="146" t="s">
        <v>614</v>
      </c>
      <c r="D48" s="145">
        <v>3036</v>
      </c>
      <c r="E48" s="299">
        <v>6151</v>
      </c>
      <c r="F48" s="299">
        <v>5600</v>
      </c>
      <c r="G48" s="299">
        <v>2400</v>
      </c>
      <c r="H48" s="497">
        <v>8687</v>
      </c>
      <c r="I48" s="290">
        <f>H48/G48*100</f>
        <v>361.95833333333331</v>
      </c>
      <c r="K48" s="497"/>
      <c r="N48" s="497"/>
    </row>
    <row r="49" spans="2:14" ht="32.1" customHeight="1">
      <c r="B49" s="150">
        <v>40</v>
      </c>
      <c r="C49" s="146" t="s">
        <v>615</v>
      </c>
      <c r="D49" s="145">
        <v>3037</v>
      </c>
      <c r="E49" s="299"/>
      <c r="F49" s="299"/>
      <c r="G49" s="299"/>
      <c r="H49" s="497"/>
      <c r="I49" s="290"/>
      <c r="K49" s="497"/>
      <c r="N49" s="497"/>
    </row>
    <row r="50" spans="2:14" ht="32.1" customHeight="1">
      <c r="B50" s="150">
        <v>41</v>
      </c>
      <c r="C50" s="144" t="s">
        <v>616</v>
      </c>
      <c r="D50" s="145">
        <v>3038</v>
      </c>
      <c r="E50" s="299"/>
      <c r="F50" s="299">
        <v>0</v>
      </c>
      <c r="G50" s="299">
        <v>0</v>
      </c>
      <c r="H50" s="497"/>
      <c r="I50" s="290"/>
      <c r="K50" s="497"/>
      <c r="N50" s="497"/>
    </row>
    <row r="51" spans="2:14" ht="32.1" customHeight="1">
      <c r="B51" s="150">
        <v>42</v>
      </c>
      <c r="C51" s="144" t="s">
        <v>617</v>
      </c>
      <c r="D51" s="145">
        <v>3039</v>
      </c>
      <c r="E51" s="299">
        <f>E43-E37</f>
        <v>6151</v>
      </c>
      <c r="F51" s="299">
        <f>F43-F24</f>
        <v>5600</v>
      </c>
      <c r="G51" s="299">
        <f>G43-G24</f>
        <v>2400</v>
      </c>
      <c r="H51" s="497">
        <f>H43-H37</f>
        <v>10687</v>
      </c>
      <c r="I51" s="290">
        <f>H51/G51*100</f>
        <v>445.29166666666669</v>
      </c>
      <c r="K51" s="497"/>
      <c r="N51" s="497"/>
    </row>
    <row r="52" spans="2:14" ht="32.1" customHeight="1">
      <c r="B52" s="150">
        <v>43</v>
      </c>
      <c r="C52" s="144" t="s">
        <v>658</v>
      </c>
      <c r="D52" s="145">
        <v>3040</v>
      </c>
      <c r="E52" s="299">
        <f>E11+E24+E37</f>
        <v>82089</v>
      </c>
      <c r="F52" s="299">
        <f>F11+F24+F37</f>
        <v>87439</v>
      </c>
      <c r="G52" s="299">
        <f>G11+G24+G37</f>
        <v>42847</v>
      </c>
      <c r="H52" s="497">
        <f>H11+H24+H37</f>
        <v>52916</v>
      </c>
      <c r="I52" s="290">
        <f t="shared" si="0"/>
        <v>123.49989497514412</v>
      </c>
      <c r="K52" s="497">
        <f>K11+K24+K37</f>
        <v>180212</v>
      </c>
      <c r="N52" s="497">
        <v>18918</v>
      </c>
    </row>
    <row r="53" spans="2:14" ht="32.1" customHeight="1">
      <c r="B53" s="150">
        <v>44</v>
      </c>
      <c r="C53" s="144" t="s">
        <v>659</v>
      </c>
      <c r="D53" s="145">
        <v>3041</v>
      </c>
      <c r="E53" s="299">
        <f>E15+E30+E43</f>
        <v>83477</v>
      </c>
      <c r="F53" s="299">
        <f>F15+F30+F43</f>
        <v>87228</v>
      </c>
      <c r="G53" s="299">
        <f>G15+G30+G43</f>
        <v>42547</v>
      </c>
      <c r="H53" s="497">
        <f>H15+H30+H43</f>
        <v>52718</v>
      </c>
      <c r="I53" s="290">
        <f t="shared" si="0"/>
        <v>123.90532822525677</v>
      </c>
      <c r="K53" s="497">
        <f>K15+K30+K43</f>
        <v>178768</v>
      </c>
      <c r="N53" s="497"/>
    </row>
    <row r="54" spans="2:14" ht="32.1" customHeight="1">
      <c r="B54" s="150">
        <v>45</v>
      </c>
      <c r="C54" s="144" t="s">
        <v>660</v>
      </c>
      <c r="D54" s="145">
        <v>3042</v>
      </c>
      <c r="E54" s="299"/>
      <c r="F54" s="299">
        <f>F52-F53</f>
        <v>211</v>
      </c>
      <c r="G54" s="299">
        <f>G52-G53</f>
        <v>300</v>
      </c>
      <c r="H54" s="498">
        <f>H52-H53</f>
        <v>198</v>
      </c>
      <c r="I54" s="290">
        <f t="shared" si="0"/>
        <v>66</v>
      </c>
      <c r="K54" s="498">
        <f>K52-K53</f>
        <v>1444</v>
      </c>
      <c r="N54" s="498">
        <v>0</v>
      </c>
    </row>
    <row r="55" spans="2:14" ht="32.1" customHeight="1">
      <c r="B55" s="248">
        <v>46</v>
      </c>
      <c r="C55" s="144" t="s">
        <v>661</v>
      </c>
      <c r="D55" s="145">
        <v>3043</v>
      </c>
      <c r="E55" s="299">
        <f>E53-E52</f>
        <v>1388</v>
      </c>
      <c r="F55" s="299">
        <v>0</v>
      </c>
      <c r="G55" s="299">
        <v>0</v>
      </c>
      <c r="H55" s="497"/>
      <c r="I55" s="290"/>
      <c r="K55" s="497"/>
      <c r="N55" s="497"/>
    </row>
    <row r="56" spans="2:14" ht="32.1" customHeight="1">
      <c r="B56" s="162">
        <v>47</v>
      </c>
      <c r="C56" s="144" t="s">
        <v>688</v>
      </c>
      <c r="D56" s="145">
        <v>3044</v>
      </c>
      <c r="E56" s="299">
        <v>2073</v>
      </c>
      <c r="F56" s="299">
        <v>1973</v>
      </c>
      <c r="G56" s="299">
        <v>1973</v>
      </c>
      <c r="H56" s="497">
        <v>685</v>
      </c>
      <c r="I56" s="290">
        <f t="shared" si="0"/>
        <v>34.718702483527622</v>
      </c>
      <c r="K56" s="497">
        <v>71</v>
      </c>
      <c r="N56" s="497">
        <v>2965</v>
      </c>
    </row>
    <row r="57" spans="2:14" ht="32.1" customHeight="1">
      <c r="B57" s="150">
        <v>48</v>
      </c>
      <c r="C57" s="144" t="s">
        <v>689</v>
      </c>
      <c r="D57" s="145">
        <v>3045</v>
      </c>
      <c r="E57" s="299"/>
      <c r="F57" s="299"/>
      <c r="G57" s="299"/>
      <c r="H57" s="497"/>
      <c r="I57" s="290"/>
      <c r="K57" s="497"/>
      <c r="N57" s="497"/>
    </row>
    <row r="58" spans="2:14" ht="32.1" customHeight="1">
      <c r="B58" s="150">
        <v>49</v>
      </c>
      <c r="C58" s="144" t="s">
        <v>197</v>
      </c>
      <c r="D58" s="145">
        <v>3046</v>
      </c>
      <c r="E58" s="300"/>
      <c r="F58" s="300"/>
      <c r="G58" s="300"/>
      <c r="H58" s="499"/>
      <c r="I58" s="290"/>
      <c r="K58" s="499"/>
      <c r="N58" s="499"/>
    </row>
    <row r="59" spans="2:14" ht="32.1" customHeight="1" thickBot="1">
      <c r="B59" s="151">
        <v>50</v>
      </c>
      <c r="C59" s="147" t="s">
        <v>662</v>
      </c>
      <c r="D59" s="148">
        <v>3047</v>
      </c>
      <c r="E59" s="301">
        <f>E54-E55+E56+E57-E58</f>
        <v>685</v>
      </c>
      <c r="F59" s="301">
        <f>F54-F55+F56+F57-F58</f>
        <v>2184</v>
      </c>
      <c r="G59" s="301">
        <f>G54-G55+G56+G57-G58</f>
        <v>2273</v>
      </c>
      <c r="H59" s="500">
        <f>H54-H55+H56+H57-H58</f>
        <v>883</v>
      </c>
      <c r="I59" s="290">
        <f t="shared" si="0"/>
        <v>38.847338319401672</v>
      </c>
      <c r="K59" s="500">
        <f>K54-K55+K56+K57-K58</f>
        <v>1515</v>
      </c>
      <c r="M59" s="22">
        <v>2964</v>
      </c>
      <c r="N59" s="500">
        <v>1974</v>
      </c>
    </row>
    <row r="62" spans="2:14">
      <c r="B62" s="543" t="s">
        <v>663</v>
      </c>
      <c r="C62" s="543"/>
      <c r="G62" s="544" t="s">
        <v>664</v>
      </c>
      <c r="H62" s="544"/>
      <c r="I62" s="544"/>
      <c r="J62" s="544"/>
      <c r="K62" s="544"/>
      <c r="L62" s="544"/>
    </row>
    <row r="63" spans="2:14">
      <c r="E63" s="117" t="s">
        <v>629</v>
      </c>
    </row>
  </sheetData>
  <mergeCells count="12">
    <mergeCell ref="B62:C62"/>
    <mergeCell ref="J62:L62"/>
    <mergeCell ref="G62:I62"/>
    <mergeCell ref="B5:I5"/>
    <mergeCell ref="B6:I6"/>
    <mergeCell ref="B8:B9"/>
    <mergeCell ref="C8:C9"/>
    <mergeCell ref="E8:E9"/>
    <mergeCell ref="F8:F9"/>
    <mergeCell ref="G8:H8"/>
    <mergeCell ref="I8:I9"/>
    <mergeCell ref="D8:D9"/>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W98"/>
  <sheetViews>
    <sheetView topLeftCell="B31" zoomScale="77" zoomScaleNormal="77" workbookViewId="0">
      <selection activeCell="H22" sqref="H22"/>
    </sheetView>
  </sheetViews>
  <sheetFormatPr defaultRowHeight="15.75"/>
  <cols>
    <col min="1" max="1" width="9.140625" style="2"/>
    <col min="2" max="2" width="6.140625" style="2" customWidth="1"/>
    <col min="3" max="3" width="81.28515625" style="2" customWidth="1"/>
    <col min="4" max="4" width="20.7109375" style="48" customWidth="1"/>
    <col min="5" max="7" width="20.7109375" style="2" customWidth="1"/>
    <col min="8" max="8" width="21.28515625" style="2" customWidth="1"/>
    <col min="9" max="9" width="11.5703125" style="2" customWidth="1"/>
    <col min="10" max="10" width="12.28515625" style="2" customWidth="1"/>
    <col min="11" max="11" width="13.42578125" style="2" customWidth="1"/>
    <col min="12" max="12" width="11.28515625" style="2" customWidth="1"/>
    <col min="13" max="13" width="12.42578125" style="2" customWidth="1"/>
    <col min="14" max="14" width="14.42578125" style="2" customWidth="1"/>
    <col min="15" max="15" width="15.140625" style="2" customWidth="1"/>
    <col min="16" max="16" width="11.28515625" style="2" customWidth="1"/>
    <col min="17" max="17" width="13.140625" style="2" customWidth="1"/>
    <col min="18" max="18" width="13" style="2" customWidth="1"/>
    <col min="19" max="19" width="14.140625" style="2" customWidth="1"/>
    <col min="20" max="20" width="26.5703125" style="2" customWidth="1"/>
    <col min="21" max="16384" width="9.140625" style="2"/>
  </cols>
  <sheetData>
    <row r="1" spans="2:23">
      <c r="H1" s="17" t="s">
        <v>648</v>
      </c>
    </row>
    <row r="2" spans="2:23" customFormat="1">
      <c r="B2" s="1" t="s">
        <v>756</v>
      </c>
      <c r="D2" s="49"/>
    </row>
    <row r="3" spans="2:23" customFormat="1">
      <c r="B3" s="1" t="s">
        <v>757</v>
      </c>
      <c r="D3" s="49"/>
    </row>
    <row r="5" spans="2:23" ht="20.25">
      <c r="B5" s="558" t="s">
        <v>57</v>
      </c>
      <c r="C5" s="558"/>
      <c r="D5" s="558"/>
      <c r="E5" s="558"/>
      <c r="F5" s="558"/>
      <c r="G5" s="558"/>
      <c r="H5" s="558"/>
      <c r="I5" s="1"/>
    </row>
    <row r="6" spans="2:23" ht="19.5" thickBot="1">
      <c r="C6" s="1"/>
      <c r="D6" s="50"/>
      <c r="E6" s="1"/>
      <c r="F6" s="1"/>
      <c r="G6" s="1"/>
      <c r="H6" s="154" t="s">
        <v>4</v>
      </c>
      <c r="I6" s="1"/>
    </row>
    <row r="7" spans="2:23" ht="25.5" customHeight="1">
      <c r="B7" s="559" t="s">
        <v>10</v>
      </c>
      <c r="C7" s="561" t="s">
        <v>25</v>
      </c>
      <c r="D7" s="524" t="s">
        <v>806</v>
      </c>
      <c r="E7" s="524" t="s">
        <v>807</v>
      </c>
      <c r="F7" s="526" t="s">
        <v>815</v>
      </c>
      <c r="G7" s="565"/>
      <c r="H7" s="563" t="s">
        <v>817</v>
      </c>
      <c r="I7" s="566"/>
      <c r="J7" s="566"/>
      <c r="K7" s="567"/>
      <c r="L7" s="566"/>
      <c r="M7" s="567"/>
      <c r="N7" s="566"/>
      <c r="O7" s="567"/>
      <c r="P7" s="566"/>
      <c r="Q7" s="567"/>
      <c r="R7" s="567"/>
      <c r="S7" s="567"/>
      <c r="T7" s="5"/>
      <c r="U7" s="5"/>
      <c r="V7" s="5"/>
      <c r="W7" s="5"/>
    </row>
    <row r="8" spans="2:23" ht="36.75" customHeight="1" thickBot="1">
      <c r="B8" s="560"/>
      <c r="C8" s="562"/>
      <c r="D8" s="525"/>
      <c r="E8" s="525"/>
      <c r="F8" s="180" t="s">
        <v>1</v>
      </c>
      <c r="G8" s="181" t="s">
        <v>66</v>
      </c>
      <c r="H8" s="564"/>
      <c r="I8" s="566"/>
      <c r="J8" s="566"/>
      <c r="K8" s="566"/>
      <c r="L8" s="566"/>
      <c r="M8" s="566"/>
      <c r="N8" s="566"/>
      <c r="O8" s="567"/>
      <c r="P8" s="566"/>
      <c r="Q8" s="567"/>
      <c r="R8" s="567"/>
      <c r="S8" s="567"/>
      <c r="T8" s="5"/>
      <c r="U8" s="5"/>
      <c r="V8" s="5"/>
      <c r="W8" s="5"/>
    </row>
    <row r="9" spans="2:23" s="61" customFormat="1" ht="35.25" customHeight="1">
      <c r="B9" s="182" t="s">
        <v>78</v>
      </c>
      <c r="C9" s="179" t="s">
        <v>135</v>
      </c>
      <c r="D9" s="293">
        <v>17828970</v>
      </c>
      <c r="E9" s="293">
        <v>20186431</v>
      </c>
      <c r="F9" s="293">
        <v>10141975</v>
      </c>
      <c r="G9" s="293">
        <v>10888621</v>
      </c>
      <c r="H9" s="294">
        <f>G9/F9*100</f>
        <v>107.36193887285268</v>
      </c>
      <c r="I9" s="62"/>
      <c r="J9" s="62"/>
      <c r="K9" s="62"/>
      <c r="L9" s="62"/>
      <c r="M9" s="62"/>
      <c r="N9" s="62"/>
      <c r="O9" s="62"/>
      <c r="P9" s="62"/>
      <c r="Q9" s="62"/>
      <c r="R9" s="62"/>
      <c r="S9" s="62"/>
      <c r="T9" s="62"/>
      <c r="U9" s="62"/>
      <c r="V9" s="62"/>
      <c r="W9" s="62"/>
    </row>
    <row r="10" spans="2:23" s="61" customFormat="1" ht="35.25" customHeight="1">
      <c r="B10" s="183" t="s">
        <v>79</v>
      </c>
      <c r="C10" s="71" t="s">
        <v>198</v>
      </c>
      <c r="D10" s="287">
        <v>24560728</v>
      </c>
      <c r="E10" s="287">
        <v>27945000</v>
      </c>
      <c r="F10" s="287">
        <v>14040000</v>
      </c>
      <c r="G10" s="287">
        <v>15045450</v>
      </c>
      <c r="H10" s="294">
        <f t="shared" ref="H10:H11" si="0">G10/F10*100</f>
        <v>107.16132478632478</v>
      </c>
      <c r="I10" s="62"/>
      <c r="J10" s="62"/>
      <c r="K10" s="62"/>
      <c r="L10" s="62"/>
      <c r="M10" s="62"/>
      <c r="N10" s="62"/>
      <c r="O10" s="62"/>
      <c r="P10" s="62"/>
      <c r="Q10" s="62"/>
      <c r="R10" s="62"/>
      <c r="S10" s="62"/>
      <c r="T10" s="62"/>
      <c r="U10" s="62"/>
      <c r="V10" s="62"/>
      <c r="W10" s="62"/>
    </row>
    <row r="11" spans="2:23" s="61" customFormat="1" ht="35.25" customHeight="1">
      <c r="B11" s="183" t="s">
        <v>80</v>
      </c>
      <c r="C11" s="71" t="s">
        <v>199</v>
      </c>
      <c r="D11" s="287">
        <v>28913378</v>
      </c>
      <c r="E11" s="287">
        <v>32947155</v>
      </c>
      <c r="F11" s="287">
        <v>16553160</v>
      </c>
      <c r="G11" s="287">
        <v>17615081</v>
      </c>
      <c r="H11" s="294">
        <f t="shared" si="0"/>
        <v>106.41521618832898</v>
      </c>
      <c r="I11" s="62"/>
      <c r="J11" s="62"/>
      <c r="K11" s="62"/>
      <c r="L11" s="62"/>
      <c r="M11" s="62"/>
      <c r="N11" s="62"/>
      <c r="O11" s="62"/>
      <c r="P11" s="62"/>
      <c r="Q11" s="62"/>
      <c r="R11" s="62"/>
      <c r="S11" s="62"/>
      <c r="T11" s="62"/>
      <c r="U11" s="62"/>
      <c r="V11" s="62"/>
      <c r="W11" s="62"/>
    </row>
    <row r="12" spans="2:23" s="61" customFormat="1" ht="35.25" customHeight="1">
      <c r="B12" s="183" t="s">
        <v>81</v>
      </c>
      <c r="C12" s="71" t="s">
        <v>207</v>
      </c>
      <c r="D12" s="287">
        <v>31</v>
      </c>
      <c r="E12" s="287">
        <v>36</v>
      </c>
      <c r="F12" s="287">
        <v>36</v>
      </c>
      <c r="G12" s="287">
        <v>37</v>
      </c>
      <c r="H12" s="288"/>
      <c r="I12" s="62"/>
      <c r="J12" s="62"/>
      <c r="K12" s="62"/>
      <c r="L12" s="62"/>
      <c r="M12" s="62"/>
      <c r="N12" s="62"/>
      <c r="O12" s="62"/>
      <c r="P12" s="62"/>
      <c r="Q12" s="62"/>
      <c r="R12" s="62"/>
      <c r="S12" s="62"/>
      <c r="T12" s="62"/>
      <c r="U12" s="62"/>
      <c r="V12" s="62"/>
      <c r="W12" s="62"/>
    </row>
    <row r="13" spans="2:23" s="61" customFormat="1" ht="35.25" customHeight="1">
      <c r="B13" s="183" t="s">
        <v>203</v>
      </c>
      <c r="C13" s="73" t="s">
        <v>200</v>
      </c>
      <c r="D13" s="287">
        <v>24</v>
      </c>
      <c r="E13" s="287">
        <v>26</v>
      </c>
      <c r="F13" s="287">
        <v>26</v>
      </c>
      <c r="G13" s="287">
        <v>24</v>
      </c>
      <c r="H13" s="288"/>
      <c r="I13" s="62"/>
      <c r="J13" s="62"/>
      <c r="K13" s="62"/>
      <c r="L13" s="62"/>
      <c r="M13" s="62"/>
      <c r="N13" s="62"/>
      <c r="O13" s="62"/>
      <c r="P13" s="62"/>
      <c r="Q13" s="62"/>
      <c r="R13" s="62"/>
      <c r="S13" s="62"/>
      <c r="T13" s="62"/>
      <c r="U13" s="62"/>
      <c r="V13" s="62"/>
      <c r="W13" s="62"/>
    </row>
    <row r="14" spans="2:23" s="61" customFormat="1" ht="35.25" customHeight="1">
      <c r="B14" s="183" t="s">
        <v>202</v>
      </c>
      <c r="C14" s="73" t="s">
        <v>201</v>
      </c>
      <c r="D14" s="287">
        <v>7</v>
      </c>
      <c r="E14" s="287">
        <v>10</v>
      </c>
      <c r="F14" s="287">
        <v>10</v>
      </c>
      <c r="G14" s="287">
        <v>13</v>
      </c>
      <c r="H14" s="288"/>
      <c r="I14" s="62"/>
      <c r="J14" s="62"/>
      <c r="K14" s="62"/>
      <c r="L14" s="62"/>
      <c r="M14" s="62"/>
      <c r="N14" s="62"/>
      <c r="O14" s="62"/>
      <c r="P14" s="62"/>
      <c r="Q14" s="62"/>
      <c r="R14" s="62"/>
      <c r="S14" s="62"/>
      <c r="T14" s="62"/>
      <c r="U14" s="62"/>
      <c r="V14" s="62"/>
      <c r="W14" s="62"/>
    </row>
    <row r="15" spans="2:23" s="61" customFormat="1" ht="35.25" customHeight="1">
      <c r="B15" s="183" t="s">
        <v>174</v>
      </c>
      <c r="C15" s="74" t="s">
        <v>26</v>
      </c>
      <c r="D15" s="287">
        <v>0</v>
      </c>
      <c r="E15" s="287">
        <v>400434</v>
      </c>
      <c r="F15" s="287">
        <v>202060</v>
      </c>
      <c r="G15" s="287">
        <v>175127</v>
      </c>
      <c r="H15" s="288">
        <f>G15/F15*100</f>
        <v>86.670790854201712</v>
      </c>
      <c r="I15" s="62"/>
      <c r="J15" s="62"/>
      <c r="K15" s="62"/>
      <c r="L15" s="62"/>
      <c r="M15" s="62"/>
      <c r="N15" s="62"/>
      <c r="O15" s="62"/>
      <c r="P15" s="62"/>
      <c r="Q15" s="62"/>
      <c r="R15" s="62"/>
      <c r="S15" s="62"/>
      <c r="T15" s="62"/>
      <c r="U15" s="62"/>
      <c r="V15" s="62"/>
      <c r="W15" s="62"/>
    </row>
    <row r="16" spans="2:23" s="61" customFormat="1" ht="35.25" customHeight="1">
      <c r="B16" s="183" t="s">
        <v>175</v>
      </c>
      <c r="C16" s="74" t="s">
        <v>123</v>
      </c>
      <c r="D16" s="416">
        <v>0</v>
      </c>
      <c r="E16" s="416">
        <v>1</v>
      </c>
      <c r="F16" s="287">
        <v>1</v>
      </c>
      <c r="G16" s="287">
        <v>1</v>
      </c>
      <c r="H16" s="288">
        <f t="shared" ref="H16:H39" si="1">G16/F16*100</f>
        <v>100</v>
      </c>
      <c r="I16" s="62"/>
      <c r="J16" s="62"/>
      <c r="K16" s="62"/>
      <c r="L16" s="62"/>
      <c r="M16" s="62"/>
      <c r="N16" s="62"/>
      <c r="O16" s="62"/>
      <c r="P16" s="62"/>
      <c r="Q16" s="62"/>
      <c r="R16" s="62"/>
      <c r="S16" s="62"/>
      <c r="T16" s="62"/>
      <c r="U16" s="62"/>
      <c r="V16" s="62"/>
      <c r="W16" s="62"/>
    </row>
    <row r="17" spans="2:23" s="61" customFormat="1" ht="35.25" customHeight="1">
      <c r="B17" s="183" t="s">
        <v>176</v>
      </c>
      <c r="C17" s="74" t="s">
        <v>27</v>
      </c>
      <c r="D17" s="75"/>
      <c r="E17" s="295"/>
      <c r="F17" s="287">
        <v>0</v>
      </c>
      <c r="G17" s="287"/>
      <c r="H17" s="288"/>
      <c r="I17" s="62"/>
      <c r="J17" s="62"/>
      <c r="K17" s="62"/>
      <c r="L17" s="62"/>
      <c r="M17" s="62"/>
      <c r="N17" s="62"/>
      <c r="O17" s="62"/>
      <c r="P17" s="62"/>
      <c r="Q17" s="62"/>
      <c r="R17" s="62"/>
      <c r="S17" s="62"/>
      <c r="T17" s="62"/>
      <c r="U17" s="62"/>
      <c r="V17" s="62"/>
      <c r="W17" s="62"/>
    </row>
    <row r="18" spans="2:23" s="61" customFormat="1" ht="35.25" customHeight="1">
      <c r="B18" s="183" t="s">
        <v>177</v>
      </c>
      <c r="C18" s="74" t="s">
        <v>124</v>
      </c>
      <c r="D18" s="75"/>
      <c r="E18" s="295"/>
      <c r="F18" s="287">
        <v>0</v>
      </c>
      <c r="G18" s="287"/>
      <c r="H18" s="288"/>
      <c r="I18" s="62"/>
      <c r="J18" s="62"/>
      <c r="K18" s="62"/>
      <c r="L18" s="62"/>
      <c r="M18" s="62"/>
      <c r="N18" s="62"/>
      <c r="O18" s="62"/>
      <c r="P18" s="62"/>
      <c r="Q18" s="62"/>
      <c r="R18" s="62"/>
      <c r="S18" s="62"/>
      <c r="T18" s="62"/>
      <c r="U18" s="62"/>
      <c r="V18" s="62"/>
      <c r="W18" s="62"/>
    </row>
    <row r="19" spans="2:23" s="61" customFormat="1" ht="35.25" customHeight="1">
      <c r="B19" s="183" t="s">
        <v>178</v>
      </c>
      <c r="C19" s="76" t="s">
        <v>28</v>
      </c>
      <c r="D19" s="474">
        <v>0</v>
      </c>
      <c r="E19" s="474">
        <v>500000</v>
      </c>
      <c r="F19" s="287">
        <v>250000</v>
      </c>
      <c r="G19" s="287">
        <v>404896</v>
      </c>
      <c r="H19" s="288">
        <f t="shared" si="1"/>
        <v>161.95839999999998</v>
      </c>
      <c r="I19" s="62"/>
      <c r="J19" s="62"/>
      <c r="K19" s="62"/>
      <c r="L19" s="62"/>
      <c r="M19" s="62"/>
      <c r="N19" s="62"/>
      <c r="O19" s="62"/>
      <c r="P19" s="62"/>
      <c r="Q19" s="62"/>
      <c r="R19" s="62"/>
      <c r="S19" s="62"/>
      <c r="T19" s="62"/>
      <c r="U19" s="62"/>
      <c r="V19" s="62"/>
      <c r="W19" s="62"/>
    </row>
    <row r="20" spans="2:23" s="61" customFormat="1" ht="35.25" customHeight="1">
      <c r="B20" s="183" t="s">
        <v>179</v>
      </c>
      <c r="C20" s="81" t="s">
        <v>125</v>
      </c>
      <c r="D20" s="417">
        <v>0</v>
      </c>
      <c r="E20" s="417">
        <v>1</v>
      </c>
      <c r="F20" s="287">
        <v>1</v>
      </c>
      <c r="G20" s="287">
        <v>2</v>
      </c>
      <c r="H20" s="288">
        <f t="shared" si="1"/>
        <v>200</v>
      </c>
      <c r="I20" s="62"/>
      <c r="J20" s="62"/>
      <c r="K20" s="62"/>
      <c r="L20" s="62"/>
      <c r="M20" s="62"/>
      <c r="N20" s="62"/>
      <c r="O20" s="62"/>
      <c r="P20" s="62"/>
      <c r="Q20" s="62"/>
      <c r="R20" s="62"/>
      <c r="S20" s="62"/>
      <c r="T20" s="62"/>
      <c r="U20" s="62"/>
      <c r="V20" s="62"/>
      <c r="W20" s="62"/>
    </row>
    <row r="21" spans="2:23" s="61" customFormat="1" ht="35.25" customHeight="1">
      <c r="B21" s="183" t="s">
        <v>180</v>
      </c>
      <c r="C21" s="76" t="s">
        <v>29</v>
      </c>
      <c r="D21" s="417"/>
      <c r="E21" s="417">
        <v>400000</v>
      </c>
      <c r="F21" s="287">
        <v>200000</v>
      </c>
      <c r="G21" s="287">
        <v>292721</v>
      </c>
      <c r="H21" s="288">
        <f>G21/F21*100</f>
        <v>146.3605</v>
      </c>
      <c r="I21" s="62"/>
      <c r="J21" s="62"/>
      <c r="K21" s="62"/>
      <c r="L21" s="62"/>
      <c r="M21" s="62"/>
      <c r="N21" s="62"/>
      <c r="O21" s="62"/>
      <c r="P21" s="62"/>
      <c r="Q21" s="62"/>
      <c r="R21" s="62"/>
      <c r="S21" s="62"/>
      <c r="T21" s="62"/>
      <c r="U21" s="62"/>
      <c r="V21" s="62"/>
      <c r="W21" s="62"/>
    </row>
    <row r="22" spans="2:23" s="61" customFormat="1" ht="35.25" customHeight="1">
      <c r="B22" s="183" t="s">
        <v>181</v>
      </c>
      <c r="C22" s="74" t="s">
        <v>126</v>
      </c>
      <c r="D22" s="417">
        <v>2</v>
      </c>
      <c r="E22" s="417">
        <v>1</v>
      </c>
      <c r="F22" s="287">
        <v>1</v>
      </c>
      <c r="G22" s="287"/>
      <c r="H22" s="288">
        <f t="shared" si="1"/>
        <v>0</v>
      </c>
      <c r="I22" s="62"/>
      <c r="J22" s="62"/>
      <c r="K22" s="62"/>
      <c r="L22" s="62"/>
      <c r="M22" s="62"/>
      <c r="N22" s="62"/>
      <c r="O22" s="62"/>
      <c r="P22" s="62"/>
      <c r="Q22" s="62"/>
      <c r="R22" s="62"/>
      <c r="S22" s="62"/>
      <c r="T22" s="62"/>
      <c r="U22" s="62"/>
      <c r="V22" s="62"/>
      <c r="W22" s="62"/>
    </row>
    <row r="23" spans="2:23" s="61" customFormat="1" ht="35.25" customHeight="1">
      <c r="B23" s="183" t="s">
        <v>182</v>
      </c>
      <c r="C23" s="76" t="s">
        <v>137</v>
      </c>
      <c r="D23" s="417"/>
      <c r="E23" s="417">
        <v>908220</v>
      </c>
      <c r="F23" s="287">
        <v>454110</v>
      </c>
      <c r="G23" s="287">
        <v>415914</v>
      </c>
      <c r="H23" s="288">
        <f t="shared" si="1"/>
        <v>91.588822091563713</v>
      </c>
      <c r="I23" s="62"/>
      <c r="J23" s="62"/>
      <c r="K23" s="62"/>
      <c r="L23" s="62"/>
      <c r="M23" s="62"/>
      <c r="N23" s="62"/>
      <c r="O23" s="62"/>
      <c r="P23" s="62"/>
      <c r="Q23" s="62"/>
      <c r="R23" s="62"/>
      <c r="S23" s="62"/>
      <c r="T23" s="62"/>
      <c r="U23" s="62"/>
      <c r="V23" s="62"/>
      <c r="W23" s="62"/>
    </row>
    <row r="24" spans="2:23" s="61" customFormat="1" ht="35.25" customHeight="1">
      <c r="B24" s="183" t="s">
        <v>99</v>
      </c>
      <c r="C24" s="76" t="s">
        <v>136</v>
      </c>
      <c r="D24" s="77">
        <v>2</v>
      </c>
      <c r="E24" s="417">
        <v>2</v>
      </c>
      <c r="F24" s="287">
        <v>2</v>
      </c>
      <c r="G24" s="287">
        <v>2</v>
      </c>
      <c r="H24" s="288">
        <f t="shared" si="1"/>
        <v>100</v>
      </c>
      <c r="I24" s="62"/>
      <c r="J24" s="62"/>
      <c r="K24" s="62"/>
      <c r="L24" s="62"/>
      <c r="M24" s="62"/>
      <c r="N24" s="62"/>
      <c r="O24" s="62"/>
      <c r="P24" s="62"/>
      <c r="Q24" s="62"/>
      <c r="R24" s="62"/>
      <c r="S24" s="62"/>
      <c r="T24" s="62"/>
      <c r="U24" s="62"/>
      <c r="V24" s="62"/>
      <c r="W24" s="62"/>
    </row>
    <row r="25" spans="2:23" s="61" customFormat="1" ht="35.25" customHeight="1">
      <c r="B25" s="183" t="s">
        <v>183</v>
      </c>
      <c r="C25" s="76" t="s">
        <v>127</v>
      </c>
      <c r="D25" s="77"/>
      <c r="E25" s="296"/>
      <c r="F25" s="287"/>
      <c r="G25" s="287"/>
      <c r="H25" s="288"/>
      <c r="I25" s="62"/>
      <c r="J25" s="62"/>
      <c r="K25" s="62"/>
      <c r="L25" s="62"/>
      <c r="M25" s="62"/>
      <c r="N25" s="62"/>
      <c r="O25" s="62"/>
      <c r="P25" s="62"/>
      <c r="Q25" s="62"/>
      <c r="R25" s="62"/>
      <c r="S25" s="62"/>
      <c r="T25" s="62"/>
      <c r="U25" s="62"/>
      <c r="V25" s="62"/>
      <c r="W25" s="62"/>
    </row>
    <row r="26" spans="2:23" s="61" customFormat="1" ht="35.25" customHeight="1">
      <c r="B26" s="183" t="s">
        <v>184</v>
      </c>
      <c r="C26" s="76" t="s">
        <v>128</v>
      </c>
      <c r="D26" s="77"/>
      <c r="E26" s="296"/>
      <c r="F26" s="287"/>
      <c r="G26" s="287"/>
      <c r="H26" s="288"/>
      <c r="I26" s="62"/>
      <c r="J26" s="62"/>
      <c r="K26" s="62"/>
      <c r="L26" s="62"/>
      <c r="M26" s="62"/>
      <c r="N26" s="62"/>
      <c r="O26" s="62"/>
      <c r="P26" s="62"/>
      <c r="Q26" s="62"/>
      <c r="R26" s="62"/>
      <c r="S26" s="62"/>
      <c r="T26" s="62"/>
      <c r="U26" s="62"/>
      <c r="V26" s="62"/>
      <c r="W26" s="62"/>
    </row>
    <row r="27" spans="2:23" s="61" customFormat="1" ht="35.25" customHeight="1">
      <c r="B27" s="183" t="s">
        <v>185</v>
      </c>
      <c r="C27" s="76" t="s">
        <v>129</v>
      </c>
      <c r="D27" s="417"/>
      <c r="E27" s="417"/>
      <c r="F27" s="287"/>
      <c r="G27" s="287"/>
      <c r="H27" s="288"/>
      <c r="I27" s="62"/>
      <c r="J27" s="62"/>
      <c r="K27" s="62"/>
      <c r="L27" s="62"/>
      <c r="M27" s="62"/>
      <c r="N27" s="62"/>
      <c r="O27" s="62"/>
      <c r="P27" s="62"/>
      <c r="Q27" s="62"/>
      <c r="R27" s="62"/>
      <c r="S27" s="62"/>
      <c r="T27" s="62"/>
      <c r="U27" s="62"/>
      <c r="V27" s="62"/>
      <c r="W27" s="62"/>
    </row>
    <row r="28" spans="2:23" s="61" customFormat="1" ht="35.25" customHeight="1">
      <c r="B28" s="183" t="s">
        <v>186</v>
      </c>
      <c r="C28" s="76" t="s">
        <v>130</v>
      </c>
      <c r="D28" s="417"/>
      <c r="E28" s="417"/>
      <c r="F28" s="287"/>
      <c r="G28" s="287"/>
      <c r="H28" s="288"/>
      <c r="I28" s="62"/>
      <c r="J28" s="62"/>
      <c r="K28" s="62"/>
      <c r="L28" s="62"/>
      <c r="M28" s="62"/>
      <c r="N28" s="62"/>
      <c r="O28" s="62"/>
      <c r="P28" s="62"/>
      <c r="Q28" s="62"/>
      <c r="R28" s="62"/>
      <c r="S28" s="62"/>
      <c r="T28" s="62"/>
      <c r="U28" s="62"/>
      <c r="V28" s="62"/>
      <c r="W28" s="62"/>
    </row>
    <row r="29" spans="2:23" s="61" customFormat="1" ht="35.25" customHeight="1">
      <c r="B29" s="183" t="s">
        <v>187</v>
      </c>
      <c r="C29" s="76" t="s">
        <v>30</v>
      </c>
      <c r="D29" s="417"/>
      <c r="E29" s="417">
        <v>1737000</v>
      </c>
      <c r="F29" s="287">
        <v>868500</v>
      </c>
      <c r="G29" s="287">
        <v>863741</v>
      </c>
      <c r="H29" s="288">
        <f t="shared" si="1"/>
        <v>99.452043753598161</v>
      </c>
      <c r="I29" s="62"/>
      <c r="J29" s="62"/>
      <c r="K29" s="62"/>
      <c r="L29" s="62"/>
      <c r="M29" s="62"/>
      <c r="N29" s="62"/>
      <c r="O29" s="62"/>
      <c r="P29" s="62"/>
      <c r="Q29" s="62"/>
      <c r="R29" s="62"/>
      <c r="S29" s="62"/>
      <c r="T29" s="62"/>
      <c r="U29" s="62"/>
      <c r="V29" s="62"/>
      <c r="W29" s="62"/>
    </row>
    <row r="30" spans="2:23" s="61" customFormat="1" ht="35.25" customHeight="1">
      <c r="B30" s="183" t="s">
        <v>188</v>
      </c>
      <c r="C30" s="76" t="s">
        <v>131</v>
      </c>
      <c r="D30" s="417"/>
      <c r="E30" s="417">
        <v>100000</v>
      </c>
      <c r="F30" s="287">
        <v>50000</v>
      </c>
      <c r="G30" s="287">
        <v>25260</v>
      </c>
      <c r="H30" s="288">
        <f t="shared" si="1"/>
        <v>50.519999999999996</v>
      </c>
      <c r="I30" s="62"/>
      <c r="J30" s="62"/>
      <c r="K30" s="62"/>
      <c r="L30" s="62"/>
      <c r="M30" s="62"/>
      <c r="N30" s="62"/>
      <c r="O30" s="62"/>
      <c r="P30" s="62"/>
      <c r="Q30" s="62"/>
      <c r="R30" s="62"/>
      <c r="S30" s="62"/>
      <c r="T30" s="62"/>
      <c r="U30" s="62"/>
      <c r="V30" s="62"/>
      <c r="W30" s="62"/>
    </row>
    <row r="31" spans="2:23" s="69" customFormat="1" ht="35.25" customHeight="1">
      <c r="B31" s="183" t="s">
        <v>189</v>
      </c>
      <c r="C31" s="78" t="s">
        <v>132</v>
      </c>
      <c r="D31" s="417"/>
      <c r="E31" s="417">
        <v>100000</v>
      </c>
      <c r="F31" s="287">
        <v>50000</v>
      </c>
      <c r="G31" s="287">
        <v>43900</v>
      </c>
      <c r="H31" s="288">
        <f t="shared" si="1"/>
        <v>87.8</v>
      </c>
      <c r="I31" s="79"/>
      <c r="J31" s="79"/>
      <c r="K31" s="79"/>
      <c r="L31" s="79"/>
      <c r="M31" s="79"/>
      <c r="N31" s="79"/>
      <c r="O31" s="79"/>
      <c r="P31" s="79"/>
      <c r="Q31" s="79"/>
      <c r="R31" s="79"/>
      <c r="S31" s="79"/>
      <c r="T31" s="79"/>
      <c r="U31" s="79"/>
      <c r="V31" s="79"/>
      <c r="W31" s="79"/>
    </row>
    <row r="32" spans="2:23" s="61" customFormat="1" ht="35.25" customHeight="1">
      <c r="B32" s="183" t="s">
        <v>190</v>
      </c>
      <c r="C32" s="76" t="s">
        <v>31</v>
      </c>
      <c r="D32" s="417"/>
      <c r="E32" s="417">
        <v>400000</v>
      </c>
      <c r="F32" s="287"/>
      <c r="G32" s="287">
        <v>0</v>
      </c>
      <c r="H32" s="288"/>
      <c r="I32" s="62"/>
      <c r="J32" s="62"/>
      <c r="K32" s="62"/>
      <c r="L32" s="62"/>
      <c r="M32" s="62"/>
      <c r="N32" s="62"/>
      <c r="O32" s="62"/>
      <c r="P32" s="62"/>
      <c r="Q32" s="62"/>
      <c r="R32" s="62"/>
      <c r="S32" s="62"/>
      <c r="T32" s="62"/>
      <c r="U32" s="62"/>
      <c r="V32" s="62"/>
      <c r="W32" s="62"/>
    </row>
    <row r="33" spans="2:23" s="61" customFormat="1" ht="35.25" customHeight="1">
      <c r="B33" s="183" t="s">
        <v>191</v>
      </c>
      <c r="C33" s="76" t="s">
        <v>67</v>
      </c>
      <c r="D33" s="417">
        <v>1</v>
      </c>
      <c r="E33" s="417">
        <v>1</v>
      </c>
      <c r="F33" s="287">
        <v>0</v>
      </c>
      <c r="G33" s="287">
        <v>0</v>
      </c>
      <c r="H33" s="288"/>
      <c r="I33" s="62"/>
      <c r="J33" s="62"/>
      <c r="K33" s="62"/>
      <c r="L33" s="62"/>
      <c r="M33" s="62"/>
      <c r="N33" s="62"/>
      <c r="O33" s="62"/>
      <c r="P33" s="62"/>
      <c r="Q33" s="62"/>
      <c r="R33" s="62"/>
      <c r="S33" s="62"/>
      <c r="T33" s="62"/>
      <c r="U33" s="62"/>
      <c r="V33" s="62"/>
      <c r="W33" s="62"/>
    </row>
    <row r="34" spans="2:23" s="61" customFormat="1" ht="35.25" customHeight="1">
      <c r="B34" s="183" t="s">
        <v>100</v>
      </c>
      <c r="C34" s="76" t="s">
        <v>32</v>
      </c>
      <c r="D34" s="417"/>
      <c r="E34" s="417">
        <v>120000</v>
      </c>
      <c r="F34" s="287">
        <v>0</v>
      </c>
      <c r="G34" s="287">
        <v>0</v>
      </c>
      <c r="H34" s="288"/>
      <c r="I34" s="62"/>
      <c r="J34" s="62"/>
      <c r="K34" s="62"/>
      <c r="L34" s="62"/>
      <c r="M34" s="62"/>
      <c r="N34" s="62"/>
      <c r="O34" s="62"/>
      <c r="P34" s="62"/>
      <c r="Q34" s="62"/>
      <c r="R34" s="62"/>
      <c r="S34" s="62"/>
      <c r="T34" s="62"/>
      <c r="U34" s="62"/>
      <c r="V34" s="62"/>
      <c r="W34" s="62"/>
    </row>
    <row r="35" spans="2:23" s="61" customFormat="1" ht="35.25" customHeight="1">
      <c r="B35" s="183" t="s">
        <v>192</v>
      </c>
      <c r="C35" s="76" t="s">
        <v>67</v>
      </c>
      <c r="D35" s="417"/>
      <c r="E35" s="417">
        <v>2</v>
      </c>
      <c r="F35" s="287">
        <v>0</v>
      </c>
      <c r="G35" s="287"/>
      <c r="H35" s="288"/>
      <c r="I35" s="62"/>
      <c r="J35" s="62"/>
      <c r="K35" s="62"/>
      <c r="L35" s="62"/>
      <c r="M35" s="62"/>
      <c r="N35" s="62"/>
      <c r="O35" s="62"/>
      <c r="P35" s="62"/>
      <c r="Q35" s="62"/>
      <c r="R35" s="62"/>
      <c r="S35" s="62"/>
      <c r="T35" s="62"/>
      <c r="U35" s="62"/>
      <c r="V35" s="62"/>
      <c r="W35" s="62"/>
    </row>
    <row r="36" spans="2:23" s="61" customFormat="1" ht="35.25" customHeight="1">
      <c r="B36" s="183" t="s">
        <v>193</v>
      </c>
      <c r="C36" s="76" t="s">
        <v>33</v>
      </c>
      <c r="D36" s="417"/>
      <c r="E36" s="417">
        <v>60000</v>
      </c>
      <c r="F36" s="287">
        <v>30000</v>
      </c>
      <c r="G36" s="287">
        <v>0</v>
      </c>
      <c r="H36" s="288">
        <f>G36/F36*100</f>
        <v>0</v>
      </c>
      <c r="I36" s="62"/>
      <c r="J36" s="62"/>
      <c r="K36" s="62"/>
      <c r="L36" s="62"/>
      <c r="M36" s="62"/>
      <c r="N36" s="62"/>
      <c r="O36" s="62"/>
      <c r="P36" s="62"/>
      <c r="Q36" s="62"/>
      <c r="R36" s="62"/>
      <c r="S36" s="62"/>
      <c r="T36" s="62"/>
      <c r="U36" s="62"/>
      <c r="V36" s="62"/>
      <c r="W36" s="62"/>
    </row>
    <row r="37" spans="2:23" s="61" customFormat="1" ht="35.25" customHeight="1">
      <c r="B37" s="183" t="s">
        <v>194</v>
      </c>
      <c r="C37" s="76" t="s">
        <v>34</v>
      </c>
      <c r="D37" s="417"/>
      <c r="E37" s="417">
        <v>100000</v>
      </c>
      <c r="F37" s="287">
        <v>50000</v>
      </c>
      <c r="G37" s="287">
        <v>32500</v>
      </c>
      <c r="H37" s="288">
        <f t="shared" si="1"/>
        <v>65</v>
      </c>
      <c r="I37" s="62"/>
      <c r="J37" s="62"/>
      <c r="K37" s="62"/>
      <c r="L37" s="62"/>
      <c r="M37" s="62"/>
      <c r="N37" s="62"/>
      <c r="O37" s="62"/>
      <c r="P37" s="62"/>
      <c r="Q37" s="62"/>
      <c r="R37" s="62"/>
      <c r="S37" s="62"/>
      <c r="T37" s="62"/>
      <c r="U37" s="62"/>
      <c r="V37" s="62"/>
      <c r="W37" s="62"/>
    </row>
    <row r="38" spans="2:23" s="61" customFormat="1" ht="35.25" customHeight="1">
      <c r="B38" s="183" t="s">
        <v>195</v>
      </c>
      <c r="C38" s="76" t="s">
        <v>35</v>
      </c>
      <c r="D38" s="417"/>
      <c r="E38" s="417">
        <v>0</v>
      </c>
      <c r="F38" s="287">
        <v>0</v>
      </c>
      <c r="G38" s="287"/>
      <c r="H38" s="288"/>
      <c r="I38" s="62"/>
      <c r="J38" s="62"/>
      <c r="K38" s="62"/>
      <c r="L38" s="62"/>
      <c r="M38" s="62"/>
      <c r="N38" s="62"/>
      <c r="O38" s="62"/>
      <c r="P38" s="62"/>
      <c r="Q38" s="62"/>
      <c r="R38" s="62"/>
      <c r="S38" s="62"/>
      <c r="T38" s="62"/>
      <c r="U38" s="62"/>
      <c r="V38" s="62"/>
      <c r="W38" s="62"/>
    </row>
    <row r="39" spans="2:23" s="61" customFormat="1" ht="35.25" customHeight="1" thickBot="1">
      <c r="B39" s="184" t="s">
        <v>101</v>
      </c>
      <c r="C39" s="185" t="s">
        <v>36</v>
      </c>
      <c r="D39" s="418"/>
      <c r="E39" s="417">
        <v>2841191</v>
      </c>
      <c r="F39" s="287">
        <v>1427170</v>
      </c>
      <c r="G39" s="297">
        <v>1202503</v>
      </c>
      <c r="H39" s="288">
        <f t="shared" si="1"/>
        <v>84.257866967495104</v>
      </c>
      <c r="I39" s="62"/>
      <c r="J39" s="62"/>
      <c r="K39" s="62"/>
      <c r="L39" s="62"/>
      <c r="M39" s="62"/>
      <c r="N39" s="62"/>
      <c r="O39" s="62"/>
      <c r="P39" s="62"/>
      <c r="Q39" s="62"/>
      <c r="R39" s="62"/>
      <c r="S39" s="62"/>
      <c r="T39" s="62"/>
      <c r="U39" s="62"/>
      <c r="V39" s="62"/>
      <c r="W39" s="62"/>
    </row>
    <row r="40" spans="2:23" s="61" customFormat="1" ht="18.75">
      <c r="B40" s="66"/>
      <c r="C40" s="65"/>
      <c r="D40" s="80"/>
      <c r="E40" s="65"/>
      <c r="F40" s="66"/>
      <c r="G40" s="66"/>
      <c r="H40" s="66"/>
      <c r="I40" s="62"/>
      <c r="J40" s="62"/>
      <c r="K40" s="62"/>
      <c r="L40" s="62"/>
      <c r="M40" s="62"/>
      <c r="N40" s="62"/>
      <c r="O40" s="62"/>
      <c r="P40" s="62"/>
      <c r="Q40" s="62"/>
      <c r="R40" s="62"/>
      <c r="S40" s="62"/>
      <c r="T40" s="62"/>
      <c r="U40" s="62"/>
      <c r="V40" s="62"/>
      <c r="W40" s="62"/>
    </row>
    <row r="41" spans="2:23" s="61" customFormat="1" ht="18.75">
      <c r="B41" s="66"/>
      <c r="C41" s="65" t="s">
        <v>208</v>
      </c>
      <c r="D41" s="80"/>
      <c r="E41" s="65"/>
      <c r="F41" s="66"/>
      <c r="G41" s="66"/>
      <c r="H41" s="66"/>
      <c r="I41" s="62"/>
      <c r="J41" s="62"/>
      <c r="K41" s="62"/>
      <c r="L41" s="62"/>
      <c r="M41" s="62"/>
      <c r="N41" s="62"/>
      <c r="O41" s="62"/>
      <c r="P41" s="62"/>
      <c r="Q41" s="62"/>
      <c r="R41" s="62"/>
      <c r="S41" s="62"/>
      <c r="T41" s="62"/>
      <c r="U41" s="62"/>
      <c r="V41" s="62"/>
      <c r="W41" s="62"/>
    </row>
    <row r="42" spans="2:23" s="61" customFormat="1" ht="27" customHeight="1">
      <c r="B42" s="66"/>
      <c r="C42" s="557" t="s">
        <v>209</v>
      </c>
      <c r="D42" s="557"/>
      <c r="E42" s="557"/>
      <c r="F42" s="557"/>
      <c r="G42" s="66"/>
      <c r="H42" s="66"/>
      <c r="I42" s="62"/>
      <c r="J42" s="62"/>
      <c r="K42" s="62"/>
      <c r="L42" s="62"/>
      <c r="M42" s="62"/>
      <c r="N42" s="62"/>
      <c r="O42" s="62"/>
      <c r="P42" s="62"/>
      <c r="Q42" s="62"/>
      <c r="R42" s="62"/>
      <c r="S42" s="62"/>
      <c r="T42" s="62"/>
      <c r="U42" s="62"/>
      <c r="V42" s="62"/>
      <c r="W42" s="62"/>
    </row>
    <row r="43" spans="2:23">
      <c r="B43" s="7"/>
      <c r="C43" s="8"/>
      <c r="D43" s="51"/>
      <c r="E43" s="8"/>
      <c r="F43" s="7"/>
      <c r="G43" s="7"/>
      <c r="H43" s="7"/>
      <c r="I43" s="5"/>
      <c r="J43" s="5"/>
      <c r="K43" s="5"/>
      <c r="L43" s="5"/>
      <c r="M43" s="5"/>
      <c r="N43" s="5"/>
      <c r="O43" s="5"/>
      <c r="P43" s="5"/>
      <c r="Q43" s="5"/>
      <c r="R43" s="5"/>
      <c r="S43" s="5"/>
      <c r="T43" s="5"/>
      <c r="U43" s="5"/>
      <c r="V43" s="5"/>
      <c r="W43" s="5"/>
    </row>
    <row r="44" spans="2:23">
      <c r="B44" s="543" t="s">
        <v>663</v>
      </c>
      <c r="C44" s="543"/>
      <c r="D44" s="22"/>
      <c r="E44" s="544" t="s">
        <v>665</v>
      </c>
      <c r="F44" s="544"/>
      <c r="G44" s="544"/>
      <c r="H44" s="544"/>
      <c r="I44" s="117"/>
      <c r="J44" s="5"/>
      <c r="K44" s="5"/>
      <c r="L44" s="5"/>
      <c r="M44" s="5"/>
      <c r="N44" s="5"/>
      <c r="O44" s="5"/>
      <c r="P44" s="5"/>
      <c r="Q44" s="5"/>
      <c r="R44" s="5"/>
      <c r="S44" s="5"/>
      <c r="T44" s="5"/>
      <c r="U44" s="5"/>
      <c r="V44" s="5"/>
      <c r="W44" s="5"/>
    </row>
    <row r="45" spans="2:23" ht="24" customHeight="1">
      <c r="B45" s="22"/>
      <c r="C45" s="22"/>
      <c r="D45" s="117" t="s">
        <v>629</v>
      </c>
      <c r="F45" s="22"/>
      <c r="G45" s="22"/>
      <c r="H45" s="22"/>
      <c r="I45" s="22"/>
      <c r="J45" s="5"/>
      <c r="K45" s="5"/>
      <c r="L45" s="5"/>
      <c r="M45" s="5"/>
      <c r="N45" s="5"/>
      <c r="O45" s="5"/>
      <c r="P45" s="5"/>
      <c r="Q45" s="5"/>
      <c r="R45" s="5"/>
      <c r="S45" s="5"/>
      <c r="T45" s="5"/>
      <c r="U45" s="5"/>
      <c r="V45" s="5"/>
      <c r="W45" s="5"/>
    </row>
    <row r="46" spans="2:23">
      <c r="B46" s="7"/>
      <c r="C46" s="8"/>
      <c r="D46" s="51"/>
      <c r="E46" s="8"/>
      <c r="F46" s="7"/>
      <c r="G46" s="7"/>
      <c r="H46" s="7"/>
      <c r="I46" s="5"/>
      <c r="J46" s="5"/>
      <c r="K46" s="5"/>
      <c r="L46" s="5"/>
      <c r="M46" s="5"/>
      <c r="N46" s="5"/>
      <c r="O46" s="5"/>
      <c r="P46" s="5"/>
      <c r="Q46" s="5"/>
      <c r="R46" s="5"/>
      <c r="S46" s="5"/>
      <c r="T46" s="5"/>
      <c r="U46" s="5"/>
      <c r="V46" s="5"/>
      <c r="W46" s="5"/>
    </row>
    <row r="47" spans="2:23">
      <c r="B47" s="7"/>
      <c r="C47" s="5"/>
      <c r="D47" s="52"/>
      <c r="E47" s="5"/>
      <c r="F47" s="7"/>
      <c r="G47" s="7"/>
      <c r="H47" s="7"/>
      <c r="I47" s="5"/>
      <c r="J47" s="5"/>
      <c r="K47" s="5"/>
      <c r="L47" s="5"/>
      <c r="M47" s="5"/>
      <c r="N47" s="5"/>
      <c r="O47" s="5"/>
      <c r="P47" s="5"/>
      <c r="Q47" s="5"/>
      <c r="R47" s="5"/>
      <c r="S47" s="5"/>
      <c r="T47" s="5"/>
      <c r="U47" s="5"/>
      <c r="V47" s="5"/>
      <c r="W47" s="5"/>
    </row>
    <row r="48" spans="2:23">
      <c r="B48" s="7"/>
      <c r="C48" s="5"/>
      <c r="D48" s="52"/>
      <c r="E48" s="5"/>
      <c r="F48" s="7"/>
      <c r="G48" s="512">
        <f>G11+G15+G19+G21+G23+G29+G30+G31+G32+G36+G37+G39</f>
        <v>21071643</v>
      </c>
      <c r="H48" s="7"/>
      <c r="I48" s="5"/>
      <c r="J48" s="5"/>
      <c r="K48" s="5"/>
      <c r="L48" s="5"/>
      <c r="M48" s="5"/>
      <c r="N48" s="5"/>
      <c r="O48" s="5"/>
      <c r="P48" s="5"/>
      <c r="Q48" s="5"/>
      <c r="R48" s="5"/>
      <c r="S48" s="5"/>
      <c r="T48" s="5"/>
      <c r="U48" s="5"/>
      <c r="V48" s="5"/>
      <c r="W48" s="5"/>
    </row>
    <row r="49" spans="2:23">
      <c r="B49" s="7"/>
      <c r="C49" s="5"/>
      <c r="D49" s="52"/>
      <c r="E49" s="5"/>
      <c r="F49" s="7"/>
      <c r="G49" s="7"/>
      <c r="H49" s="7"/>
      <c r="I49" s="5"/>
      <c r="J49" s="5"/>
      <c r="K49" s="5"/>
      <c r="L49" s="5"/>
      <c r="M49" s="5"/>
      <c r="N49" s="5"/>
      <c r="O49" s="5"/>
      <c r="P49" s="5"/>
      <c r="Q49" s="5"/>
      <c r="R49" s="5"/>
      <c r="S49" s="5"/>
      <c r="T49" s="5"/>
      <c r="U49" s="5"/>
      <c r="V49" s="5"/>
      <c r="W49" s="5"/>
    </row>
    <row r="50" spans="2:23">
      <c r="B50" s="7"/>
      <c r="C50" s="9"/>
      <c r="D50" s="53"/>
      <c r="E50" s="9"/>
      <c r="F50" s="7"/>
      <c r="G50" s="7"/>
      <c r="H50" s="7"/>
      <c r="I50" s="5"/>
      <c r="J50" s="5"/>
      <c r="K50" s="5"/>
      <c r="L50" s="5"/>
      <c r="M50" s="5"/>
      <c r="N50" s="5"/>
      <c r="O50" s="5"/>
      <c r="P50" s="5"/>
      <c r="Q50" s="5"/>
      <c r="R50" s="5"/>
      <c r="S50" s="5"/>
      <c r="T50" s="5"/>
      <c r="U50" s="5"/>
      <c r="V50" s="5"/>
      <c r="W50" s="5"/>
    </row>
    <row r="51" spans="2:23">
      <c r="B51" s="7"/>
      <c r="C51" s="9"/>
      <c r="D51" s="53"/>
      <c r="E51" s="9"/>
      <c r="F51" s="7"/>
      <c r="G51" s="7"/>
      <c r="H51" s="7"/>
      <c r="I51" s="5"/>
      <c r="J51" s="5"/>
      <c r="K51" s="5"/>
      <c r="L51" s="5"/>
      <c r="M51" s="5"/>
      <c r="N51" s="5"/>
      <c r="O51" s="5"/>
      <c r="P51" s="5"/>
      <c r="Q51" s="5"/>
      <c r="R51" s="5"/>
      <c r="S51" s="5"/>
      <c r="T51" s="5"/>
      <c r="U51" s="5"/>
      <c r="V51" s="5"/>
      <c r="W51" s="5"/>
    </row>
    <row r="52" spans="2:23">
      <c r="B52" s="7"/>
      <c r="C52" s="9"/>
      <c r="D52" s="53"/>
      <c r="E52" s="9"/>
      <c r="F52" s="7"/>
      <c r="G52" s="7"/>
      <c r="H52" s="7"/>
      <c r="I52" s="5"/>
      <c r="J52" s="5"/>
      <c r="K52" s="5"/>
      <c r="L52" s="5"/>
      <c r="M52" s="5"/>
      <c r="N52" s="5"/>
      <c r="O52" s="5"/>
      <c r="P52" s="5"/>
      <c r="Q52" s="5"/>
      <c r="R52" s="5"/>
      <c r="S52" s="5"/>
      <c r="T52" s="5"/>
      <c r="U52" s="5"/>
      <c r="V52" s="5"/>
      <c r="W52" s="5"/>
    </row>
    <row r="53" spans="2:23">
      <c r="B53" s="7"/>
      <c r="C53" s="9"/>
      <c r="D53" s="53"/>
      <c r="E53" s="9"/>
      <c r="F53" s="7"/>
      <c r="G53" s="7"/>
      <c r="H53" s="7"/>
      <c r="I53" s="5"/>
      <c r="J53" s="5"/>
      <c r="K53" s="5"/>
      <c r="L53" s="5"/>
      <c r="M53" s="5"/>
      <c r="N53" s="5"/>
      <c r="O53" s="5"/>
      <c r="P53" s="5"/>
      <c r="Q53" s="5"/>
      <c r="R53" s="5"/>
      <c r="S53" s="5"/>
    </row>
    <row r="54" spans="2:23">
      <c r="B54" s="7"/>
      <c r="C54" s="9"/>
      <c r="D54" s="53"/>
      <c r="E54" s="9"/>
      <c r="F54" s="7"/>
      <c r="G54" s="7"/>
      <c r="H54" s="7"/>
      <c r="I54" s="5"/>
      <c r="J54" s="5"/>
      <c r="K54" s="5"/>
      <c r="L54" s="5"/>
      <c r="M54" s="5"/>
      <c r="N54" s="5"/>
      <c r="O54" s="5"/>
      <c r="P54" s="5"/>
      <c r="Q54" s="5"/>
      <c r="R54" s="5"/>
      <c r="S54" s="5"/>
    </row>
    <row r="55" spans="2:23">
      <c r="B55" s="7"/>
      <c r="C55" s="9"/>
      <c r="D55" s="53"/>
      <c r="E55" s="9"/>
      <c r="F55" s="7"/>
      <c r="G55" s="7"/>
      <c r="H55" s="7"/>
      <c r="I55" s="5"/>
      <c r="J55" s="5"/>
      <c r="K55" s="5"/>
      <c r="L55" s="5"/>
      <c r="M55" s="5"/>
      <c r="N55" s="5"/>
      <c r="O55" s="5"/>
      <c r="P55" s="5"/>
      <c r="Q55" s="5"/>
      <c r="R55" s="5"/>
      <c r="S55" s="5"/>
    </row>
    <row r="56" spans="2:23">
      <c r="B56" s="7"/>
      <c r="C56" s="5"/>
      <c r="D56" s="52"/>
      <c r="E56" s="5"/>
      <c r="F56" s="7"/>
      <c r="G56" s="7"/>
      <c r="H56" s="7"/>
      <c r="I56" s="5"/>
      <c r="J56" s="5"/>
      <c r="K56" s="5"/>
      <c r="L56" s="5"/>
      <c r="M56" s="5"/>
      <c r="N56" s="5"/>
      <c r="O56" s="5"/>
      <c r="P56" s="5"/>
      <c r="Q56" s="5"/>
      <c r="R56" s="5"/>
      <c r="S56" s="5"/>
    </row>
    <row r="57" spans="2:23">
      <c r="B57" s="7"/>
      <c r="C57" s="5"/>
      <c r="D57" s="52"/>
      <c r="E57" s="5"/>
      <c r="F57" s="7"/>
      <c r="G57" s="7"/>
      <c r="H57" s="7"/>
      <c r="I57" s="5"/>
      <c r="J57" s="5"/>
      <c r="K57" s="5"/>
      <c r="L57" s="5"/>
      <c r="M57" s="5"/>
      <c r="N57" s="5"/>
      <c r="O57" s="5"/>
      <c r="P57" s="5"/>
      <c r="Q57" s="5"/>
      <c r="R57" s="5"/>
      <c r="S57" s="5"/>
    </row>
    <row r="58" spans="2:23">
      <c r="B58" s="7"/>
      <c r="C58" s="5"/>
      <c r="D58" s="52"/>
      <c r="E58" s="5"/>
      <c r="F58" s="7"/>
      <c r="G58" s="7"/>
      <c r="H58" s="7"/>
      <c r="I58" s="5"/>
      <c r="J58" s="5"/>
      <c r="K58" s="5"/>
      <c r="L58" s="5"/>
      <c r="M58" s="5"/>
      <c r="N58" s="5"/>
      <c r="O58" s="5"/>
      <c r="P58" s="5"/>
      <c r="Q58" s="5"/>
      <c r="R58" s="5"/>
      <c r="S58" s="5"/>
    </row>
    <row r="59" spans="2:23">
      <c r="B59" s="7"/>
      <c r="C59" s="9"/>
      <c r="D59" s="53"/>
      <c r="E59" s="9"/>
      <c r="F59" s="7"/>
      <c r="G59" s="7"/>
      <c r="H59" s="7"/>
      <c r="I59" s="5"/>
      <c r="J59" s="5"/>
      <c r="K59" s="5"/>
      <c r="L59" s="5"/>
      <c r="M59" s="5"/>
      <c r="N59" s="5"/>
      <c r="O59" s="5"/>
      <c r="P59" s="5"/>
      <c r="Q59" s="5"/>
      <c r="R59" s="5"/>
      <c r="S59" s="5"/>
    </row>
    <row r="60" spans="2:23">
      <c r="B60" s="7"/>
      <c r="C60" s="9"/>
      <c r="D60" s="53"/>
      <c r="E60" s="9"/>
      <c r="F60" s="7"/>
      <c r="G60" s="7"/>
      <c r="H60" s="7"/>
      <c r="I60" s="5"/>
      <c r="J60" s="5"/>
      <c r="K60" s="5"/>
      <c r="L60" s="5"/>
      <c r="M60" s="5"/>
      <c r="N60" s="5"/>
      <c r="O60" s="5"/>
      <c r="P60" s="5"/>
      <c r="Q60" s="5"/>
      <c r="R60" s="5"/>
      <c r="S60" s="5"/>
    </row>
    <row r="61" spans="2:23">
      <c r="B61" s="7"/>
      <c r="C61" s="9"/>
      <c r="D61" s="53"/>
      <c r="E61" s="9"/>
      <c r="F61" s="7"/>
      <c r="G61" s="7"/>
      <c r="H61" s="7"/>
      <c r="I61" s="5"/>
      <c r="J61" s="5"/>
      <c r="K61" s="5"/>
      <c r="L61" s="5"/>
      <c r="M61" s="5"/>
      <c r="N61" s="5"/>
      <c r="O61" s="5"/>
      <c r="P61" s="5"/>
      <c r="Q61" s="5"/>
      <c r="R61" s="5"/>
      <c r="S61" s="5"/>
    </row>
    <row r="62" spans="2:23">
      <c r="B62" s="7"/>
      <c r="C62" s="9"/>
      <c r="D62" s="53"/>
      <c r="E62" s="9"/>
      <c r="F62" s="7"/>
      <c r="G62" s="7"/>
      <c r="H62" s="7"/>
      <c r="I62" s="5"/>
      <c r="J62" s="5"/>
      <c r="K62" s="5"/>
      <c r="L62" s="5"/>
      <c r="M62" s="5"/>
      <c r="N62" s="5"/>
      <c r="O62" s="5"/>
      <c r="P62" s="5"/>
      <c r="Q62" s="5"/>
      <c r="R62" s="5"/>
      <c r="S62" s="5"/>
    </row>
    <row r="63" spans="2:23">
      <c r="B63" s="5"/>
      <c r="C63" s="5"/>
      <c r="D63" s="52"/>
      <c r="E63" s="5"/>
      <c r="F63" s="5"/>
      <c r="G63" s="5"/>
      <c r="H63" s="5"/>
      <c r="I63" s="5"/>
      <c r="J63" s="5"/>
      <c r="K63" s="5"/>
      <c r="L63" s="5"/>
      <c r="M63" s="5"/>
      <c r="N63" s="5"/>
      <c r="O63" s="5"/>
    </row>
    <row r="64" spans="2:23">
      <c r="B64" s="5"/>
      <c r="C64" s="5"/>
      <c r="D64" s="52"/>
      <c r="E64" s="5"/>
      <c r="F64" s="5"/>
      <c r="G64" s="5"/>
      <c r="H64" s="5"/>
      <c r="I64" s="5"/>
      <c r="J64" s="5"/>
      <c r="K64" s="5"/>
      <c r="L64" s="5"/>
      <c r="M64" s="5"/>
      <c r="N64" s="5"/>
      <c r="O64" s="5"/>
    </row>
    <row r="65" spans="2:15">
      <c r="B65" s="5"/>
      <c r="C65" s="5"/>
      <c r="D65" s="52"/>
      <c r="E65" s="5"/>
      <c r="F65" s="5"/>
      <c r="G65" s="5"/>
      <c r="H65" s="5"/>
      <c r="I65" s="5"/>
      <c r="J65" s="5"/>
      <c r="K65" s="5"/>
      <c r="L65" s="5"/>
      <c r="M65" s="5"/>
      <c r="N65" s="5"/>
      <c r="O65" s="5"/>
    </row>
    <row r="66" spans="2:15">
      <c r="B66" s="5"/>
      <c r="C66" s="5"/>
      <c r="D66" s="52"/>
      <c r="E66" s="5"/>
      <c r="F66" s="5"/>
      <c r="G66" s="5"/>
      <c r="H66" s="5"/>
      <c r="I66" s="5"/>
      <c r="J66" s="5"/>
      <c r="K66" s="5"/>
      <c r="L66" s="5"/>
      <c r="M66" s="5"/>
      <c r="N66" s="5"/>
      <c r="O66" s="5"/>
    </row>
    <row r="67" spans="2:15">
      <c r="B67" s="5"/>
      <c r="C67" s="5"/>
      <c r="D67" s="52"/>
      <c r="E67" s="5"/>
      <c r="F67" s="5"/>
      <c r="G67" s="5"/>
      <c r="H67" s="5"/>
      <c r="I67" s="5"/>
      <c r="J67" s="5"/>
      <c r="K67" s="5"/>
      <c r="L67" s="5"/>
      <c r="M67" s="5"/>
      <c r="N67" s="5"/>
      <c r="O67" s="5"/>
    </row>
    <row r="68" spans="2:15">
      <c r="B68" s="5"/>
      <c r="C68" s="5"/>
      <c r="D68" s="52"/>
      <c r="E68" s="5"/>
      <c r="F68" s="5"/>
      <c r="G68" s="5"/>
      <c r="H68" s="5"/>
      <c r="I68" s="5"/>
      <c r="J68" s="5"/>
      <c r="K68" s="5"/>
      <c r="L68" s="5"/>
      <c r="M68" s="5"/>
      <c r="N68" s="5"/>
      <c r="O68" s="5"/>
    </row>
    <row r="69" spans="2:15">
      <c r="B69" s="5"/>
      <c r="C69" s="5"/>
      <c r="D69" s="52"/>
      <c r="E69" s="5"/>
      <c r="F69" s="5"/>
      <c r="G69" s="5"/>
      <c r="H69" s="5"/>
      <c r="I69" s="5"/>
      <c r="J69" s="5"/>
      <c r="K69" s="5"/>
      <c r="L69" s="5"/>
      <c r="M69" s="5"/>
      <c r="N69" s="5"/>
      <c r="O69" s="5"/>
    </row>
    <row r="70" spans="2:15">
      <c r="B70" s="5"/>
      <c r="C70" s="5"/>
      <c r="D70" s="52"/>
      <c r="E70" s="5"/>
      <c r="F70" s="5"/>
      <c r="G70" s="5"/>
      <c r="H70" s="5"/>
      <c r="I70" s="5"/>
      <c r="J70" s="5"/>
      <c r="K70" s="5"/>
      <c r="L70" s="5"/>
      <c r="M70" s="5"/>
      <c r="N70" s="5"/>
      <c r="O70" s="5"/>
    </row>
    <row r="71" spans="2:15">
      <c r="B71" s="5"/>
      <c r="C71" s="5"/>
      <c r="D71" s="52"/>
      <c r="E71" s="5"/>
      <c r="F71" s="5"/>
      <c r="G71" s="5"/>
      <c r="H71" s="5"/>
      <c r="I71" s="5"/>
      <c r="J71" s="5"/>
      <c r="K71" s="5"/>
      <c r="L71" s="5"/>
      <c r="M71" s="5"/>
      <c r="N71" s="5"/>
      <c r="O71" s="5"/>
    </row>
    <row r="72" spans="2:15">
      <c r="B72" s="5"/>
      <c r="C72" s="5"/>
      <c r="D72" s="52"/>
      <c r="E72" s="5"/>
      <c r="F72" s="5"/>
      <c r="G72" s="5"/>
      <c r="H72" s="5"/>
      <c r="I72" s="5"/>
      <c r="J72" s="5"/>
      <c r="K72" s="5"/>
      <c r="L72" s="5"/>
      <c r="M72" s="5"/>
      <c r="N72" s="5"/>
      <c r="O72" s="5"/>
    </row>
    <row r="73" spans="2:15">
      <c r="B73" s="5"/>
      <c r="C73" s="5"/>
      <c r="D73" s="52"/>
      <c r="E73" s="5"/>
      <c r="F73" s="5"/>
      <c r="G73" s="5"/>
      <c r="H73" s="5"/>
      <c r="I73" s="5"/>
      <c r="J73" s="5"/>
      <c r="K73" s="5"/>
      <c r="L73" s="5"/>
      <c r="M73" s="5"/>
      <c r="N73" s="5"/>
      <c r="O73" s="5"/>
    </row>
    <row r="74" spans="2:15">
      <c r="B74" s="5"/>
      <c r="C74" s="5"/>
      <c r="D74" s="52"/>
      <c r="E74" s="5"/>
      <c r="F74" s="5"/>
      <c r="G74" s="5"/>
      <c r="H74" s="5"/>
      <c r="I74" s="5"/>
      <c r="J74" s="5"/>
      <c r="K74" s="5"/>
      <c r="L74" s="5"/>
      <c r="M74" s="5"/>
      <c r="N74" s="5"/>
      <c r="O74" s="5"/>
    </row>
    <row r="75" spans="2:15">
      <c r="B75" s="5"/>
      <c r="C75" s="5"/>
      <c r="D75" s="52"/>
      <c r="E75" s="5"/>
      <c r="F75" s="5"/>
      <c r="G75" s="5"/>
      <c r="H75" s="5"/>
      <c r="I75" s="5"/>
      <c r="J75" s="5"/>
      <c r="K75" s="5"/>
      <c r="L75" s="5"/>
      <c r="M75" s="5"/>
      <c r="N75" s="5"/>
      <c r="O75" s="5"/>
    </row>
    <row r="76" spans="2:15">
      <c r="B76" s="5"/>
      <c r="C76" s="5"/>
      <c r="D76" s="52"/>
      <c r="E76" s="5"/>
      <c r="F76" s="5"/>
      <c r="G76" s="5"/>
      <c r="H76" s="5"/>
      <c r="I76" s="5"/>
      <c r="J76" s="5"/>
      <c r="K76" s="5"/>
      <c r="L76" s="5"/>
      <c r="M76" s="5"/>
      <c r="N76" s="5"/>
      <c r="O76" s="5"/>
    </row>
    <row r="77" spans="2:15">
      <c r="B77" s="5"/>
      <c r="C77" s="5"/>
      <c r="D77" s="52"/>
      <c r="E77" s="5"/>
      <c r="F77" s="5"/>
      <c r="G77" s="5"/>
      <c r="H77" s="5"/>
      <c r="I77" s="5"/>
      <c r="J77" s="5"/>
      <c r="K77" s="5"/>
      <c r="L77" s="5"/>
      <c r="M77" s="5"/>
      <c r="N77" s="5"/>
      <c r="O77" s="5"/>
    </row>
    <row r="78" spans="2:15">
      <c r="B78" s="5"/>
      <c r="C78" s="5"/>
      <c r="D78" s="52"/>
      <c r="E78" s="5"/>
      <c r="F78" s="5"/>
      <c r="G78" s="5"/>
      <c r="H78" s="5"/>
      <c r="I78" s="5"/>
      <c r="J78" s="5"/>
      <c r="K78" s="5"/>
      <c r="L78" s="5"/>
      <c r="M78" s="5"/>
      <c r="N78" s="5"/>
      <c r="O78" s="5"/>
    </row>
    <row r="79" spans="2:15">
      <c r="B79" s="5"/>
      <c r="C79" s="5"/>
      <c r="D79" s="52"/>
      <c r="E79" s="5"/>
      <c r="F79" s="5"/>
      <c r="G79" s="5"/>
      <c r="H79" s="5"/>
      <c r="I79" s="5"/>
      <c r="J79" s="5"/>
      <c r="K79" s="5"/>
      <c r="L79" s="5"/>
      <c r="M79" s="5"/>
      <c r="N79" s="5"/>
      <c r="O79" s="5"/>
    </row>
    <row r="80" spans="2:15">
      <c r="B80" s="5"/>
      <c r="C80" s="5"/>
      <c r="D80" s="52"/>
      <c r="E80" s="5"/>
      <c r="F80" s="5"/>
      <c r="G80" s="5"/>
      <c r="H80" s="5"/>
      <c r="I80" s="5"/>
      <c r="J80" s="5"/>
      <c r="K80" s="5"/>
      <c r="L80" s="5"/>
      <c r="M80" s="5"/>
      <c r="N80" s="5"/>
      <c r="O80" s="5"/>
    </row>
    <row r="81" spans="2:15">
      <c r="B81" s="5"/>
      <c r="C81" s="5"/>
      <c r="D81" s="52"/>
      <c r="E81" s="5"/>
      <c r="F81" s="5"/>
      <c r="G81" s="5"/>
      <c r="H81" s="5"/>
      <c r="I81" s="5"/>
      <c r="J81" s="5"/>
      <c r="K81" s="5"/>
      <c r="L81" s="5"/>
      <c r="M81" s="5"/>
      <c r="N81" s="5"/>
      <c r="O81" s="5"/>
    </row>
    <row r="82" spans="2:15">
      <c r="B82" s="5"/>
      <c r="C82" s="5"/>
      <c r="D82" s="52"/>
      <c r="E82" s="5"/>
      <c r="F82" s="5"/>
      <c r="G82" s="5"/>
      <c r="H82" s="5"/>
      <c r="I82" s="5"/>
      <c r="J82" s="5"/>
      <c r="K82" s="5"/>
      <c r="L82" s="5"/>
      <c r="M82" s="5"/>
      <c r="N82" s="5"/>
      <c r="O82" s="5"/>
    </row>
    <row r="83" spans="2:15">
      <c r="B83" s="5"/>
      <c r="C83" s="5"/>
      <c r="D83" s="52"/>
      <c r="E83" s="5"/>
      <c r="F83" s="5"/>
      <c r="G83" s="5"/>
      <c r="H83" s="5"/>
      <c r="I83" s="5"/>
      <c r="J83" s="5"/>
      <c r="K83" s="5"/>
      <c r="L83" s="5"/>
      <c r="M83" s="5"/>
      <c r="N83" s="5"/>
      <c r="O83" s="5"/>
    </row>
    <row r="84" spans="2:15">
      <c r="B84" s="5"/>
      <c r="C84" s="5"/>
      <c r="D84" s="52"/>
      <c r="E84" s="5"/>
      <c r="F84" s="5"/>
      <c r="G84" s="5"/>
      <c r="H84" s="5"/>
      <c r="I84" s="5"/>
      <c r="J84" s="5"/>
      <c r="K84" s="5"/>
      <c r="L84" s="5"/>
      <c r="M84" s="5"/>
      <c r="N84" s="5"/>
      <c r="O84" s="5"/>
    </row>
    <row r="85" spans="2:15">
      <c r="B85" s="5"/>
      <c r="C85" s="5"/>
      <c r="D85" s="52"/>
      <c r="E85" s="5"/>
      <c r="F85" s="5"/>
      <c r="G85" s="5"/>
      <c r="H85" s="5"/>
      <c r="I85" s="5"/>
      <c r="J85" s="5"/>
      <c r="K85" s="5"/>
      <c r="L85" s="5"/>
      <c r="M85" s="5"/>
      <c r="N85" s="5"/>
      <c r="O85" s="5"/>
    </row>
    <row r="86" spans="2:15">
      <c r="B86" s="5"/>
      <c r="C86" s="5"/>
      <c r="D86" s="52"/>
      <c r="E86" s="5"/>
      <c r="F86" s="5"/>
      <c r="G86" s="5"/>
      <c r="H86" s="5"/>
      <c r="I86" s="5"/>
      <c r="J86" s="5"/>
      <c r="K86" s="5"/>
      <c r="L86" s="5"/>
      <c r="M86" s="5"/>
      <c r="N86" s="5"/>
      <c r="O86" s="5"/>
    </row>
    <row r="87" spans="2:15">
      <c r="B87" s="5"/>
      <c r="C87" s="5"/>
      <c r="D87" s="52"/>
      <c r="E87" s="5"/>
      <c r="F87" s="5"/>
      <c r="G87" s="5"/>
      <c r="H87" s="5"/>
      <c r="I87" s="5"/>
      <c r="J87" s="5"/>
      <c r="K87" s="5"/>
      <c r="L87" s="5"/>
      <c r="M87" s="5"/>
      <c r="N87" s="5"/>
      <c r="O87" s="5"/>
    </row>
    <row r="88" spans="2:15">
      <c r="B88" s="5"/>
      <c r="C88" s="5"/>
      <c r="D88" s="52"/>
      <c r="E88" s="5"/>
      <c r="F88" s="5"/>
      <c r="G88" s="5"/>
      <c r="H88" s="5"/>
      <c r="I88" s="5"/>
      <c r="J88" s="5"/>
      <c r="K88" s="5"/>
      <c r="L88" s="5"/>
      <c r="M88" s="5"/>
      <c r="N88" s="5"/>
      <c r="O88" s="5"/>
    </row>
    <row r="89" spans="2:15">
      <c r="B89" s="5"/>
      <c r="C89" s="5"/>
      <c r="D89" s="52"/>
      <c r="E89" s="5"/>
      <c r="F89" s="5"/>
      <c r="G89" s="5"/>
      <c r="H89" s="5"/>
      <c r="I89" s="5"/>
      <c r="J89" s="5"/>
      <c r="K89" s="5"/>
      <c r="L89" s="5"/>
      <c r="M89" s="5"/>
      <c r="N89" s="5"/>
      <c r="O89" s="5"/>
    </row>
    <row r="90" spans="2:15">
      <c r="B90" s="5"/>
      <c r="C90" s="5"/>
      <c r="D90" s="52"/>
      <c r="E90" s="5"/>
      <c r="F90" s="5"/>
      <c r="G90" s="5"/>
      <c r="H90" s="5"/>
      <c r="I90" s="5"/>
      <c r="J90" s="5"/>
      <c r="K90" s="5"/>
      <c r="L90" s="5"/>
      <c r="M90" s="5"/>
      <c r="N90" s="5"/>
      <c r="O90" s="5"/>
    </row>
    <row r="91" spans="2:15">
      <c r="B91" s="5"/>
      <c r="C91" s="5"/>
      <c r="D91" s="52"/>
      <c r="E91" s="5"/>
      <c r="F91" s="5"/>
      <c r="G91" s="5"/>
      <c r="H91" s="5"/>
      <c r="I91" s="5"/>
      <c r="J91" s="5"/>
      <c r="K91" s="5"/>
      <c r="L91" s="5"/>
      <c r="M91" s="5"/>
      <c r="N91" s="5"/>
      <c r="O91" s="5"/>
    </row>
    <row r="92" spans="2:15">
      <c r="B92" s="5"/>
      <c r="C92" s="5"/>
      <c r="D92" s="52"/>
      <c r="E92" s="5"/>
      <c r="F92" s="5"/>
      <c r="G92" s="5"/>
      <c r="H92" s="5"/>
      <c r="I92" s="5"/>
      <c r="J92" s="5"/>
      <c r="K92" s="5"/>
      <c r="L92" s="5"/>
      <c r="M92" s="5"/>
      <c r="N92" s="5"/>
      <c r="O92" s="5"/>
    </row>
    <row r="93" spans="2:15">
      <c r="B93" s="5"/>
      <c r="C93" s="5"/>
      <c r="D93" s="52"/>
      <c r="E93" s="5"/>
      <c r="F93" s="5"/>
      <c r="G93" s="5"/>
      <c r="H93" s="5"/>
      <c r="I93" s="5"/>
      <c r="J93" s="5"/>
      <c r="K93" s="5"/>
      <c r="L93" s="5"/>
      <c r="M93" s="5"/>
      <c r="N93" s="5"/>
      <c r="O93" s="5"/>
    </row>
    <row r="94" spans="2:15">
      <c r="B94" s="5"/>
      <c r="C94" s="5"/>
      <c r="D94" s="52"/>
      <c r="E94" s="5"/>
      <c r="F94" s="5"/>
      <c r="G94" s="5"/>
      <c r="H94" s="5"/>
      <c r="I94" s="5"/>
      <c r="J94" s="5"/>
      <c r="K94" s="5"/>
      <c r="L94" s="5"/>
      <c r="M94" s="5"/>
      <c r="N94" s="5"/>
      <c r="O94" s="5"/>
    </row>
    <row r="95" spans="2:15">
      <c r="B95" s="5"/>
      <c r="C95" s="5"/>
      <c r="D95" s="52"/>
      <c r="E95" s="5"/>
      <c r="F95" s="5"/>
      <c r="G95" s="5"/>
      <c r="H95" s="5"/>
      <c r="I95" s="5"/>
      <c r="J95" s="5"/>
      <c r="K95" s="5"/>
      <c r="L95" s="5"/>
      <c r="M95" s="5"/>
      <c r="N95" s="5"/>
      <c r="O95" s="5"/>
    </row>
    <row r="96" spans="2:15">
      <c r="B96" s="5"/>
      <c r="C96" s="5"/>
      <c r="D96" s="52"/>
      <c r="E96" s="5"/>
      <c r="F96" s="5"/>
      <c r="G96" s="5"/>
      <c r="H96" s="5"/>
      <c r="I96" s="5"/>
      <c r="J96" s="5"/>
      <c r="K96" s="5"/>
      <c r="L96" s="5"/>
      <c r="M96" s="5"/>
      <c r="N96" s="5"/>
      <c r="O96" s="5"/>
    </row>
    <row r="97" spans="2:15">
      <c r="B97" s="5"/>
      <c r="C97" s="5"/>
      <c r="D97" s="52"/>
      <c r="E97" s="5"/>
      <c r="F97" s="5"/>
      <c r="G97" s="5"/>
      <c r="H97" s="5"/>
      <c r="I97" s="5"/>
      <c r="J97" s="5"/>
      <c r="K97" s="5"/>
      <c r="L97" s="5"/>
      <c r="M97" s="5"/>
      <c r="N97" s="5"/>
      <c r="O97" s="5"/>
    </row>
    <row r="98" spans="2:15">
      <c r="B98" s="5"/>
      <c r="C98" s="5"/>
      <c r="D98" s="52"/>
      <c r="E98" s="5"/>
      <c r="F98" s="5"/>
      <c r="G98" s="5"/>
      <c r="H98" s="5"/>
      <c r="I98" s="5"/>
      <c r="J98" s="5"/>
      <c r="K98" s="5"/>
      <c r="L98" s="5"/>
      <c r="M98" s="5"/>
      <c r="N98" s="5"/>
      <c r="O98" s="5"/>
    </row>
  </sheetData>
  <mergeCells count="21">
    <mergeCell ref="L7:L8"/>
    <mergeCell ref="M7:M8"/>
    <mergeCell ref="I7:I8"/>
    <mergeCell ref="J7:J8"/>
    <mergeCell ref="K7:K8"/>
    <mergeCell ref="N7:N8"/>
    <mergeCell ref="S7:S8"/>
    <mergeCell ref="O7:O8"/>
    <mergeCell ref="P7:P8"/>
    <mergeCell ref="Q7:Q8"/>
    <mergeCell ref="R7:R8"/>
    <mergeCell ref="B44:C44"/>
    <mergeCell ref="E44:H44"/>
    <mergeCell ref="C42:F42"/>
    <mergeCell ref="B5:H5"/>
    <mergeCell ref="B7:B8"/>
    <mergeCell ref="C7:C8"/>
    <mergeCell ref="H7:H8"/>
    <mergeCell ref="D7:D8"/>
    <mergeCell ref="E7:E8"/>
    <mergeCell ref="F7:G7"/>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topLeftCell="A10" zoomScale="75" zoomScaleNormal="75" zoomScaleSheetLayoutView="86" workbookViewId="0">
      <selection activeCell="E23" sqref="E23"/>
    </sheetView>
  </sheetViews>
  <sheetFormatPr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647</v>
      </c>
    </row>
    <row r="3" spans="2:18" s="13" customFormat="1">
      <c r="B3" s="1" t="s">
        <v>756</v>
      </c>
      <c r="C3"/>
      <c r="F3" s="46"/>
      <c r="G3" s="46"/>
      <c r="H3" s="46"/>
    </row>
    <row r="4" spans="2:18" s="13" customFormat="1">
      <c r="B4" s="1" t="s">
        <v>757</v>
      </c>
      <c r="C4"/>
      <c r="F4" s="46"/>
      <c r="G4" s="46"/>
      <c r="H4" s="46"/>
    </row>
    <row r="7" spans="2:18" ht="18.75">
      <c r="B7" s="568" t="s">
        <v>58</v>
      </c>
      <c r="C7" s="568"/>
      <c r="D7" s="568"/>
      <c r="E7" s="568"/>
      <c r="F7" s="568"/>
      <c r="G7" s="47"/>
      <c r="H7" s="47"/>
    </row>
    <row r="8" spans="2:18" ht="16.5" customHeight="1" thickBot="1">
      <c r="C8" s="20"/>
      <c r="D8" s="20"/>
      <c r="E8" s="20"/>
      <c r="F8" s="20"/>
      <c r="G8" s="19"/>
    </row>
    <row r="9" spans="2:18" ht="25.5" customHeight="1">
      <c r="B9" s="547" t="s">
        <v>10</v>
      </c>
      <c r="C9" s="549" t="s">
        <v>204</v>
      </c>
      <c r="D9" s="551" t="s">
        <v>151</v>
      </c>
      <c r="E9" s="551" t="s">
        <v>150</v>
      </c>
      <c r="F9" s="571" t="s">
        <v>654</v>
      </c>
      <c r="G9" s="45"/>
      <c r="H9" s="45"/>
      <c r="I9" s="566"/>
      <c r="J9" s="567"/>
      <c r="K9" s="566"/>
      <c r="L9" s="567"/>
      <c r="M9" s="566"/>
      <c r="N9" s="567"/>
      <c r="O9" s="566"/>
      <c r="P9" s="567"/>
      <c r="Q9" s="567"/>
      <c r="R9" s="567"/>
    </row>
    <row r="10" spans="2:18" ht="36.75" customHeight="1" thickBot="1">
      <c r="B10" s="548"/>
      <c r="C10" s="570"/>
      <c r="D10" s="552"/>
      <c r="E10" s="552"/>
      <c r="F10" s="572"/>
      <c r="G10" s="44"/>
      <c r="H10" s="45"/>
      <c r="I10" s="566"/>
      <c r="J10" s="566"/>
      <c r="K10" s="566"/>
      <c r="L10" s="566"/>
      <c r="M10" s="566"/>
      <c r="N10" s="567"/>
      <c r="O10" s="566"/>
      <c r="P10" s="567"/>
      <c r="Q10" s="567"/>
      <c r="R10" s="567"/>
    </row>
    <row r="11" spans="2:18" s="61" customFormat="1" ht="36.75" customHeight="1">
      <c r="B11" s="359"/>
      <c r="C11" s="514" t="s">
        <v>818</v>
      </c>
      <c r="D11" s="360">
        <v>24</v>
      </c>
      <c r="E11" s="360">
        <v>13</v>
      </c>
      <c r="F11" s="361">
        <v>4</v>
      </c>
      <c r="G11" s="82"/>
      <c r="H11" s="82"/>
      <c r="I11" s="83"/>
      <c r="J11" s="83"/>
      <c r="K11" s="83"/>
      <c r="L11" s="83"/>
      <c r="M11" s="83"/>
      <c r="N11" s="66"/>
      <c r="O11" s="83"/>
      <c r="P11" s="66"/>
      <c r="Q11" s="66"/>
      <c r="R11" s="66"/>
    </row>
    <row r="12" spans="2:18" s="61" customFormat="1" ht="18.75">
      <c r="B12" s="362" t="s">
        <v>78</v>
      </c>
      <c r="C12" s="84" t="s">
        <v>37</v>
      </c>
      <c r="D12" s="60"/>
      <c r="E12" s="60"/>
      <c r="F12" s="363"/>
      <c r="G12" s="62"/>
      <c r="H12" s="62"/>
      <c r="I12" s="62"/>
      <c r="J12" s="62"/>
      <c r="K12" s="62"/>
      <c r="L12" s="62"/>
      <c r="M12" s="62"/>
      <c r="N12" s="62"/>
      <c r="O12" s="62"/>
      <c r="P12" s="62"/>
      <c r="Q12" s="62"/>
      <c r="R12" s="62"/>
    </row>
    <row r="13" spans="2:18" s="61" customFormat="1" ht="18.75">
      <c r="B13" s="362" t="s">
        <v>79</v>
      </c>
      <c r="C13" s="85" t="s">
        <v>134</v>
      </c>
      <c r="D13" s="60"/>
      <c r="E13" s="60"/>
      <c r="F13" s="363"/>
      <c r="G13" s="62"/>
      <c r="H13" s="62"/>
      <c r="I13" s="62"/>
      <c r="J13" s="62"/>
      <c r="K13" s="62"/>
      <c r="L13" s="62"/>
      <c r="M13" s="62"/>
      <c r="N13" s="62"/>
      <c r="O13" s="62"/>
      <c r="P13" s="62"/>
      <c r="Q13" s="62"/>
      <c r="R13" s="62"/>
    </row>
    <row r="14" spans="2:18" s="61" customFormat="1" ht="18.75">
      <c r="B14" s="362" t="s">
        <v>80</v>
      </c>
      <c r="C14" s="85"/>
      <c r="D14" s="60"/>
      <c r="E14" s="60"/>
      <c r="F14" s="363"/>
      <c r="G14" s="62"/>
      <c r="H14" s="62"/>
      <c r="I14" s="62"/>
      <c r="J14" s="62"/>
      <c r="K14" s="62"/>
      <c r="L14" s="62"/>
      <c r="M14" s="62"/>
      <c r="N14" s="62"/>
      <c r="O14" s="62"/>
      <c r="P14" s="62"/>
      <c r="Q14" s="62"/>
      <c r="R14" s="62"/>
    </row>
    <row r="15" spans="2:18" s="61" customFormat="1" ht="18.75">
      <c r="B15" s="362" t="s">
        <v>81</v>
      </c>
      <c r="C15" s="85"/>
      <c r="D15" s="60"/>
      <c r="E15" s="60"/>
      <c r="F15" s="363"/>
      <c r="G15" s="62"/>
      <c r="H15" s="62"/>
      <c r="I15" s="62"/>
      <c r="J15" s="62"/>
      <c r="K15" s="62"/>
      <c r="L15" s="62"/>
      <c r="M15" s="62"/>
      <c r="N15" s="62"/>
      <c r="O15" s="62"/>
      <c r="P15" s="62"/>
      <c r="Q15" s="62"/>
      <c r="R15" s="62"/>
    </row>
    <row r="16" spans="2:18" s="61" customFormat="1" ht="18.75">
      <c r="B16" s="362" t="s">
        <v>82</v>
      </c>
      <c r="C16" s="85"/>
      <c r="D16" s="60"/>
      <c r="E16" s="60"/>
      <c r="F16" s="363"/>
      <c r="G16" s="62"/>
      <c r="H16" s="62"/>
      <c r="I16" s="62"/>
      <c r="J16" s="62"/>
      <c r="K16" s="62"/>
      <c r="L16" s="62"/>
      <c r="M16" s="62"/>
      <c r="N16" s="62"/>
      <c r="O16" s="62"/>
      <c r="P16" s="62"/>
      <c r="Q16" s="62"/>
      <c r="R16" s="62"/>
    </row>
    <row r="17" spans="2:18" s="61" customFormat="1" ht="13.5" customHeight="1">
      <c r="B17" s="364"/>
      <c r="C17" s="85"/>
      <c r="D17" s="60"/>
      <c r="E17" s="60"/>
      <c r="F17" s="363"/>
      <c r="G17" s="62"/>
      <c r="H17" s="62"/>
      <c r="I17" s="62"/>
      <c r="J17" s="62"/>
      <c r="K17" s="62"/>
      <c r="L17" s="62"/>
      <c r="M17" s="62"/>
      <c r="N17" s="62"/>
      <c r="O17" s="62"/>
      <c r="P17" s="62"/>
      <c r="Q17" s="62"/>
      <c r="R17" s="62"/>
    </row>
    <row r="18" spans="2:18" s="61" customFormat="1" ht="18.75">
      <c r="B18" s="362" t="s">
        <v>83</v>
      </c>
      <c r="C18" s="84" t="s">
        <v>38</v>
      </c>
      <c r="D18" s="60"/>
      <c r="E18" s="60"/>
      <c r="F18" s="363"/>
      <c r="G18" s="62"/>
      <c r="H18" s="62"/>
      <c r="I18" s="62"/>
      <c r="J18" s="62"/>
      <c r="K18" s="62"/>
      <c r="L18" s="62"/>
      <c r="M18" s="62"/>
      <c r="N18" s="62"/>
      <c r="O18" s="62"/>
      <c r="P18" s="62"/>
      <c r="Q18" s="62"/>
      <c r="R18" s="62"/>
    </row>
    <row r="19" spans="2:18" s="61" customFormat="1" ht="18.75">
      <c r="B19" s="362" t="s">
        <v>84</v>
      </c>
      <c r="C19" s="59" t="s">
        <v>134</v>
      </c>
      <c r="D19" s="60"/>
      <c r="E19" s="60"/>
      <c r="F19" s="363"/>
      <c r="G19" s="62"/>
      <c r="H19" s="62"/>
      <c r="I19" s="62"/>
      <c r="J19" s="62"/>
      <c r="K19" s="62"/>
      <c r="L19" s="62"/>
      <c r="M19" s="62"/>
      <c r="N19" s="62"/>
      <c r="O19" s="62"/>
      <c r="P19" s="62"/>
      <c r="Q19" s="62"/>
      <c r="R19" s="62"/>
    </row>
    <row r="20" spans="2:18" s="61" customFormat="1" ht="18.75">
      <c r="B20" s="362" t="s">
        <v>85</v>
      </c>
      <c r="C20" s="59"/>
      <c r="D20" s="60"/>
      <c r="E20" s="60"/>
      <c r="F20" s="363"/>
      <c r="G20" s="62"/>
      <c r="H20" s="62"/>
      <c r="I20" s="62"/>
      <c r="J20" s="62"/>
      <c r="K20" s="62"/>
      <c r="L20" s="62"/>
      <c r="M20" s="62"/>
      <c r="N20" s="62"/>
      <c r="O20" s="62"/>
      <c r="P20" s="62"/>
      <c r="Q20" s="62"/>
      <c r="R20" s="62"/>
    </row>
    <row r="21" spans="2:18" s="61" customFormat="1" ht="18.75">
      <c r="B21" s="362" t="s">
        <v>86</v>
      </c>
      <c r="C21" s="59"/>
      <c r="D21" s="60"/>
      <c r="E21" s="60"/>
      <c r="F21" s="363"/>
      <c r="G21" s="62"/>
      <c r="H21" s="62"/>
      <c r="I21" s="62"/>
      <c r="J21" s="62"/>
      <c r="K21" s="62"/>
      <c r="L21" s="62"/>
      <c r="M21" s="62"/>
      <c r="N21" s="62"/>
      <c r="O21" s="62"/>
      <c r="P21" s="62"/>
      <c r="Q21" s="62"/>
      <c r="R21" s="62"/>
    </row>
    <row r="22" spans="2:18" s="42" customFormat="1" ht="36.75" customHeight="1" thickBot="1">
      <c r="B22" s="365"/>
      <c r="C22" s="366" t="s">
        <v>819</v>
      </c>
      <c r="D22" s="404">
        <v>24</v>
      </c>
      <c r="E22" s="404">
        <v>14</v>
      </c>
      <c r="F22" s="367">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2:18" s="61" customFormat="1" ht="18.75">
      <c r="F24" s="62"/>
      <c r="G24" s="62"/>
      <c r="H24" s="62"/>
      <c r="I24" s="62"/>
      <c r="J24" s="62"/>
      <c r="K24" s="62"/>
      <c r="L24" s="62"/>
      <c r="M24" s="62"/>
      <c r="N24" s="62"/>
      <c r="O24" s="62"/>
      <c r="P24" s="62"/>
      <c r="Q24" s="62"/>
      <c r="R24" s="62"/>
    </row>
    <row r="25" spans="2:18" s="61" customFormat="1" ht="18.75">
      <c r="C25" s="61" t="s">
        <v>674</v>
      </c>
      <c r="F25" s="62"/>
      <c r="G25" s="62"/>
      <c r="H25" s="62"/>
      <c r="I25" s="62"/>
      <c r="J25" s="62"/>
      <c r="K25" s="62"/>
      <c r="L25" s="62"/>
      <c r="M25" s="62"/>
      <c r="N25" s="62"/>
      <c r="O25" s="62"/>
      <c r="P25" s="62"/>
      <c r="Q25" s="62"/>
      <c r="R25" s="62"/>
    </row>
    <row r="26" spans="2:18" s="61" customFormat="1" ht="18.75">
      <c r="C26" s="61" t="s">
        <v>675</v>
      </c>
      <c r="F26" s="62"/>
      <c r="G26" s="62"/>
      <c r="H26" s="62"/>
      <c r="I26" s="62"/>
      <c r="J26" s="62"/>
      <c r="K26" s="62"/>
      <c r="L26" s="62"/>
      <c r="M26" s="62"/>
      <c r="N26" s="62"/>
      <c r="O26" s="62"/>
      <c r="P26" s="62"/>
      <c r="Q26" s="62"/>
      <c r="R26" s="62"/>
    </row>
    <row r="27" spans="2:18" s="61" customFormat="1" ht="18.75">
      <c r="F27" s="62"/>
      <c r="G27" s="62"/>
      <c r="H27" s="62"/>
      <c r="I27" s="62"/>
      <c r="J27" s="62"/>
      <c r="K27" s="62"/>
      <c r="L27" s="62"/>
      <c r="M27" s="62"/>
      <c r="N27" s="62"/>
      <c r="O27" s="62"/>
      <c r="P27" s="62"/>
      <c r="Q27" s="62"/>
      <c r="R27" s="62"/>
    </row>
    <row r="28" spans="2:18" s="61" customFormat="1" ht="18.75" customHeight="1">
      <c r="F28" s="62"/>
      <c r="G28" s="62"/>
      <c r="H28" s="62"/>
      <c r="I28" s="62"/>
      <c r="J28" s="62"/>
      <c r="K28" s="62"/>
      <c r="L28" s="62"/>
      <c r="M28" s="62"/>
      <c r="N28" s="62"/>
      <c r="O28" s="62"/>
      <c r="P28" s="62"/>
      <c r="Q28" s="62"/>
      <c r="R28" s="62"/>
    </row>
    <row r="29" spans="2:18" s="61" customFormat="1" ht="18.75">
      <c r="B29" s="61" t="s">
        <v>206</v>
      </c>
      <c r="C29" s="63" t="s">
        <v>205</v>
      </c>
      <c r="E29" s="569" t="s">
        <v>666</v>
      </c>
      <c r="F29" s="569"/>
      <c r="G29" s="569"/>
      <c r="H29" s="62"/>
      <c r="I29" s="62"/>
      <c r="J29" s="62"/>
      <c r="K29" s="62"/>
      <c r="L29" s="62"/>
      <c r="M29" s="62"/>
      <c r="N29" s="62"/>
      <c r="O29" s="62"/>
      <c r="P29" s="62"/>
      <c r="Q29" s="62"/>
      <c r="R29" s="62"/>
    </row>
    <row r="30" spans="2:18" ht="18.75">
      <c r="D30" s="64" t="s">
        <v>73</v>
      </c>
      <c r="I30" s="5"/>
      <c r="J30" s="5"/>
      <c r="K30" s="5"/>
      <c r="L30" s="5"/>
      <c r="M30" s="5"/>
      <c r="N30" s="5"/>
      <c r="O30" s="5"/>
      <c r="P30" s="5"/>
      <c r="Q30" s="5"/>
      <c r="R30" s="5"/>
    </row>
    <row r="33" spans="11:11">
      <c r="K33" s="2" t="s">
        <v>669</v>
      </c>
    </row>
  </sheetData>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1"/>
  <sheetViews>
    <sheetView topLeftCell="A7" zoomScale="75" zoomScaleNormal="75" workbookViewId="0">
      <selection activeCell="J21" sqref="J21"/>
    </sheetView>
  </sheetViews>
  <sheetFormatPr defaultRowHeight="15.75"/>
  <cols>
    <col min="1" max="2" width="9.140625" style="2"/>
    <col min="3" max="3" width="56" style="2" customWidth="1"/>
    <col min="4" max="4" width="11" style="2" customWidth="1"/>
    <col min="5" max="10" width="9.28515625" style="2" bestFit="1" customWidth="1"/>
    <col min="11" max="16" width="9.140625" style="2"/>
    <col min="17" max="17" width="22.28515625" style="2" customWidth="1"/>
    <col min="18" max="18" width="13.140625" style="5" customWidth="1"/>
    <col min="19" max="16384" width="9.140625" style="2"/>
  </cols>
  <sheetData>
    <row r="2" spans="2:18">
      <c r="B2" s="1" t="s">
        <v>756</v>
      </c>
      <c r="C2"/>
      <c r="Q2" s="17" t="s">
        <v>646</v>
      </c>
    </row>
    <row r="3" spans="2:18">
      <c r="B3" s="1" t="s">
        <v>757</v>
      </c>
      <c r="C3"/>
    </row>
    <row r="4" spans="2:18">
      <c r="E4" s="10"/>
    </row>
    <row r="5" spans="2:18" ht="20.25">
      <c r="B5" s="558" t="s">
        <v>68</v>
      </c>
      <c r="C5" s="558"/>
      <c r="D5" s="558"/>
      <c r="E5" s="558"/>
      <c r="F5" s="558"/>
      <c r="G5" s="558"/>
      <c r="H5" s="558"/>
      <c r="I5" s="558"/>
      <c r="J5" s="558"/>
      <c r="K5" s="558"/>
      <c r="L5" s="558"/>
      <c r="M5" s="558"/>
      <c r="N5" s="558"/>
      <c r="O5" s="558"/>
      <c r="P5" s="558"/>
      <c r="Q5" s="558"/>
    </row>
    <row r="6" spans="2:18">
      <c r="E6" s="11"/>
      <c r="F6" s="11"/>
      <c r="G6" s="11"/>
      <c r="H6" s="11"/>
      <c r="I6" s="11"/>
      <c r="J6" s="11"/>
      <c r="K6" s="11"/>
      <c r="L6" s="11"/>
    </row>
    <row r="7" spans="2:18">
      <c r="C7" s="579"/>
      <c r="D7" s="579"/>
      <c r="E7" s="579"/>
      <c r="F7" s="579"/>
      <c r="G7" s="579"/>
      <c r="H7" s="579"/>
      <c r="I7" s="579"/>
      <c r="J7" s="579"/>
      <c r="K7" s="579"/>
      <c r="L7" s="579"/>
      <c r="M7" s="579"/>
      <c r="N7" s="579"/>
      <c r="O7" s="579"/>
      <c r="P7" s="579"/>
      <c r="Q7" s="579"/>
      <c r="R7" s="579"/>
    </row>
    <row r="8" spans="2:18">
      <c r="C8" s="580"/>
      <c r="D8" s="580"/>
      <c r="E8" s="580"/>
      <c r="F8" s="580"/>
      <c r="G8" s="580"/>
      <c r="H8" s="580"/>
      <c r="I8" s="580"/>
      <c r="J8" s="580"/>
      <c r="K8" s="580"/>
      <c r="L8" s="580"/>
      <c r="M8" s="580"/>
      <c r="N8" s="580"/>
      <c r="O8" s="580"/>
      <c r="P8" s="580"/>
      <c r="Q8" s="580"/>
      <c r="R8" s="580"/>
    </row>
    <row r="9" spans="2:18" ht="16.5" thickBot="1">
      <c r="E9" s="11"/>
    </row>
    <row r="10" spans="2:18">
      <c r="B10" s="574" t="s">
        <v>9</v>
      </c>
      <c r="C10" s="522" t="s">
        <v>6</v>
      </c>
      <c r="D10" s="577" t="s">
        <v>831</v>
      </c>
      <c r="E10" s="522" t="s">
        <v>24</v>
      </c>
      <c r="F10" s="522"/>
      <c r="G10" s="522"/>
      <c r="H10" s="522"/>
      <c r="I10" s="522"/>
      <c r="J10" s="522"/>
      <c r="K10" s="522"/>
      <c r="L10" s="522"/>
      <c r="M10" s="522"/>
      <c r="N10" s="522"/>
      <c r="O10" s="522"/>
      <c r="P10" s="522"/>
      <c r="Q10" s="331" t="s">
        <v>7</v>
      </c>
      <c r="R10" s="16"/>
    </row>
    <row r="11" spans="2:18" ht="16.5" customHeight="1">
      <c r="B11" s="575"/>
      <c r="C11" s="581"/>
      <c r="D11" s="578"/>
      <c r="E11" s="573" t="s">
        <v>12</v>
      </c>
      <c r="F11" s="573" t="s">
        <v>13</v>
      </c>
      <c r="G11" s="573" t="s">
        <v>14</v>
      </c>
      <c r="H11" s="573" t="s">
        <v>15</v>
      </c>
      <c r="I11" s="573" t="s">
        <v>16</v>
      </c>
      <c r="J11" s="573" t="s">
        <v>17</v>
      </c>
      <c r="K11" s="573" t="s">
        <v>18</v>
      </c>
      <c r="L11" s="573" t="s">
        <v>19</v>
      </c>
      <c r="M11" s="573" t="s">
        <v>20</v>
      </c>
      <c r="N11" s="573" t="s">
        <v>21</v>
      </c>
      <c r="O11" s="573" t="s">
        <v>22</v>
      </c>
      <c r="P11" s="573" t="s">
        <v>23</v>
      </c>
      <c r="Q11" s="332" t="s">
        <v>752</v>
      </c>
    </row>
    <row r="12" spans="2:18" ht="32.25" customHeight="1">
      <c r="B12" s="576"/>
      <c r="C12" s="581"/>
      <c r="D12" s="578"/>
      <c r="E12" s="573"/>
      <c r="F12" s="573"/>
      <c r="G12" s="573"/>
      <c r="H12" s="573"/>
      <c r="I12" s="573"/>
      <c r="J12" s="573"/>
      <c r="K12" s="573"/>
      <c r="L12" s="573"/>
      <c r="M12" s="573"/>
      <c r="N12" s="573"/>
      <c r="O12" s="573"/>
      <c r="P12" s="573"/>
      <c r="Q12" s="332" t="s">
        <v>69</v>
      </c>
    </row>
    <row r="13" spans="2:18">
      <c r="B13" s="193" t="s">
        <v>78</v>
      </c>
      <c r="C13" s="15" t="s">
        <v>764</v>
      </c>
      <c r="D13" s="516">
        <v>308</v>
      </c>
      <c r="E13" s="516">
        <v>308</v>
      </c>
      <c r="F13" s="516">
        <v>308</v>
      </c>
      <c r="G13" s="516">
        <v>308</v>
      </c>
      <c r="H13" s="516">
        <v>308</v>
      </c>
      <c r="I13" s="516">
        <v>308</v>
      </c>
      <c r="J13" s="516">
        <v>308</v>
      </c>
      <c r="K13" s="14"/>
      <c r="L13" s="14"/>
      <c r="M13" s="14"/>
      <c r="N13" s="14"/>
      <c r="O13" s="14"/>
      <c r="P13" s="14"/>
      <c r="Q13" s="14">
        <v>1</v>
      </c>
    </row>
    <row r="14" spans="2:18">
      <c r="B14" s="193" t="s">
        <v>79</v>
      </c>
      <c r="C14" s="15" t="s">
        <v>765</v>
      </c>
      <c r="D14" s="516">
        <v>462</v>
      </c>
      <c r="E14" s="516">
        <v>462</v>
      </c>
      <c r="F14" s="516">
        <v>462</v>
      </c>
      <c r="G14" s="516">
        <v>462</v>
      </c>
      <c r="H14" s="516">
        <v>462</v>
      </c>
      <c r="I14" s="516">
        <v>462</v>
      </c>
      <c r="J14" s="516">
        <v>462</v>
      </c>
      <c r="K14" s="14"/>
      <c r="L14" s="14"/>
      <c r="M14" s="14"/>
      <c r="N14" s="14"/>
      <c r="O14" s="14"/>
      <c r="P14" s="14"/>
      <c r="Q14" s="14">
        <v>1</v>
      </c>
    </row>
    <row r="15" spans="2:18">
      <c r="B15" s="193" t="s">
        <v>80</v>
      </c>
      <c r="C15" s="15" t="s">
        <v>766</v>
      </c>
      <c r="D15" s="516">
        <v>34.65</v>
      </c>
      <c r="E15" s="516">
        <v>34.65</v>
      </c>
      <c r="F15" s="516">
        <v>34.65</v>
      </c>
      <c r="G15" s="516">
        <v>34.65</v>
      </c>
      <c r="H15" s="516">
        <v>34.65</v>
      </c>
      <c r="I15" s="516">
        <v>34.65</v>
      </c>
      <c r="J15" s="516">
        <v>34.65</v>
      </c>
      <c r="K15" s="14"/>
      <c r="L15" s="14"/>
      <c r="M15" s="14"/>
      <c r="N15" s="14"/>
      <c r="O15" s="14"/>
      <c r="P15" s="14"/>
      <c r="Q15" s="14">
        <v>1</v>
      </c>
    </row>
    <row r="16" spans="2:18">
      <c r="B16" s="193" t="s">
        <v>81</v>
      </c>
      <c r="C16" s="15" t="s">
        <v>767</v>
      </c>
      <c r="D16" s="516">
        <v>13.75</v>
      </c>
      <c r="E16" s="516">
        <v>13.75</v>
      </c>
      <c r="F16" s="516">
        <v>13.75</v>
      </c>
      <c r="G16" s="516">
        <v>13.75</v>
      </c>
      <c r="H16" s="516">
        <v>13.75</v>
      </c>
      <c r="I16" s="516">
        <v>13.75</v>
      </c>
      <c r="J16" s="516">
        <v>13.75</v>
      </c>
      <c r="K16" s="14"/>
      <c r="L16" s="14"/>
      <c r="M16" s="14"/>
      <c r="N16" s="14"/>
      <c r="O16" s="14"/>
      <c r="P16" s="14"/>
      <c r="Q16" s="14">
        <v>1</v>
      </c>
      <c r="R16" s="19"/>
    </row>
    <row r="17" spans="2:17">
      <c r="B17" s="193" t="s">
        <v>82</v>
      </c>
      <c r="C17" s="15" t="s">
        <v>768</v>
      </c>
      <c r="D17" s="516">
        <v>5390</v>
      </c>
      <c r="E17" s="516">
        <v>5390</v>
      </c>
      <c r="F17" s="516">
        <v>5390</v>
      </c>
      <c r="G17" s="516">
        <v>5390</v>
      </c>
      <c r="H17" s="516">
        <v>5390</v>
      </c>
      <c r="I17" s="516">
        <v>5390</v>
      </c>
      <c r="J17" s="516">
        <v>5390</v>
      </c>
      <c r="K17" s="14"/>
      <c r="L17" s="14"/>
      <c r="M17" s="14"/>
      <c r="N17" s="14"/>
      <c r="O17" s="14"/>
      <c r="P17" s="14"/>
      <c r="Q17" s="14">
        <v>1</v>
      </c>
    </row>
    <row r="18" spans="2:17">
      <c r="B18" s="193" t="s">
        <v>83</v>
      </c>
      <c r="C18" s="405" t="s">
        <v>769</v>
      </c>
      <c r="D18" s="516">
        <v>7546</v>
      </c>
      <c r="E18" s="516">
        <v>7546</v>
      </c>
      <c r="F18" s="516">
        <v>7546</v>
      </c>
      <c r="G18" s="516">
        <v>7546</v>
      </c>
      <c r="H18" s="516">
        <v>7546</v>
      </c>
      <c r="I18" s="516">
        <v>7546</v>
      </c>
      <c r="J18" s="516">
        <v>7546</v>
      </c>
      <c r="K18" s="14"/>
      <c r="L18" s="14"/>
      <c r="M18" s="14"/>
      <c r="N18" s="14"/>
      <c r="O18" s="14"/>
      <c r="P18" s="14"/>
      <c r="Q18" s="14">
        <v>1</v>
      </c>
    </row>
    <row r="19" spans="2:17">
      <c r="B19" s="193" t="s">
        <v>84</v>
      </c>
      <c r="C19" s="477" t="s">
        <v>770</v>
      </c>
      <c r="D19" s="516">
        <v>580</v>
      </c>
      <c r="E19" s="516">
        <v>580</v>
      </c>
      <c r="F19" s="516">
        <v>580</v>
      </c>
      <c r="G19" s="516">
        <v>580</v>
      </c>
      <c r="H19" s="516">
        <v>580</v>
      </c>
      <c r="I19" s="516">
        <v>580</v>
      </c>
      <c r="J19" s="516">
        <v>580</v>
      </c>
      <c r="K19" s="14"/>
      <c r="L19" s="14"/>
      <c r="M19" s="14"/>
      <c r="N19" s="14"/>
      <c r="O19" s="14"/>
      <c r="P19" s="14"/>
      <c r="Q19" s="14">
        <v>1</v>
      </c>
    </row>
    <row r="20" spans="2:17">
      <c r="B20" s="193" t="s">
        <v>85</v>
      </c>
      <c r="C20" s="477" t="s">
        <v>770</v>
      </c>
      <c r="D20" s="516">
        <v>434</v>
      </c>
      <c r="E20" s="516">
        <v>434</v>
      </c>
      <c r="F20" s="516">
        <v>434</v>
      </c>
      <c r="G20" s="516">
        <v>434</v>
      </c>
      <c r="H20" s="516">
        <v>434</v>
      </c>
      <c r="I20" s="516">
        <v>434</v>
      </c>
      <c r="J20" s="516">
        <v>434</v>
      </c>
      <c r="K20" s="14"/>
      <c r="L20" s="14"/>
      <c r="M20" s="14"/>
      <c r="N20" s="14"/>
      <c r="O20" s="14"/>
      <c r="P20" s="14"/>
      <c r="Q20" s="14">
        <v>1</v>
      </c>
    </row>
    <row r="21" spans="2:17">
      <c r="B21" s="193" t="s">
        <v>86</v>
      </c>
      <c r="C21" s="14" t="s">
        <v>753</v>
      </c>
      <c r="D21" s="14" t="s">
        <v>753</v>
      </c>
      <c r="E21" s="14" t="s">
        <v>753</v>
      </c>
      <c r="F21" s="14" t="s">
        <v>753</v>
      </c>
      <c r="G21" s="14" t="s">
        <v>754</v>
      </c>
      <c r="H21" s="14" t="s">
        <v>753</v>
      </c>
      <c r="I21" s="14" t="s">
        <v>753</v>
      </c>
      <c r="J21" s="14" t="s">
        <v>754</v>
      </c>
      <c r="K21" s="14" t="s">
        <v>753</v>
      </c>
      <c r="L21" s="14" t="s">
        <v>753</v>
      </c>
      <c r="M21" s="14" t="s">
        <v>754</v>
      </c>
      <c r="N21" s="14" t="s">
        <v>753</v>
      </c>
      <c r="O21" s="14" t="s">
        <v>753</v>
      </c>
      <c r="P21" s="14" t="s">
        <v>754</v>
      </c>
      <c r="Q21" s="14" t="s">
        <v>754</v>
      </c>
    </row>
    <row r="22" spans="2:17">
      <c r="B22" s="193" t="s">
        <v>87</v>
      </c>
      <c r="C22" s="14" t="s">
        <v>753</v>
      </c>
      <c r="D22" s="14" t="s">
        <v>753</v>
      </c>
      <c r="E22" s="14" t="s">
        <v>753</v>
      </c>
      <c r="F22" s="14" t="s">
        <v>753</v>
      </c>
      <c r="G22" s="14" t="s">
        <v>753</v>
      </c>
      <c r="H22" s="14" t="s">
        <v>753</v>
      </c>
      <c r="I22" s="14" t="s">
        <v>753</v>
      </c>
      <c r="J22" s="14" t="s">
        <v>753</v>
      </c>
      <c r="K22" s="14" t="s">
        <v>753</v>
      </c>
      <c r="L22" s="14" t="s">
        <v>753</v>
      </c>
      <c r="M22" s="14" t="s">
        <v>753</v>
      </c>
      <c r="N22" s="14" t="s">
        <v>753</v>
      </c>
      <c r="O22" s="14" t="s">
        <v>753</v>
      </c>
      <c r="P22" s="14" t="s">
        <v>753</v>
      </c>
      <c r="Q22" s="14" t="s">
        <v>753</v>
      </c>
    </row>
    <row r="23" spans="2:17">
      <c r="B23" s="193" t="s">
        <v>88</v>
      </c>
      <c r="C23" s="14" t="s">
        <v>753</v>
      </c>
      <c r="D23" s="14" t="s">
        <v>753</v>
      </c>
      <c r="E23" s="14" t="s">
        <v>753</v>
      </c>
      <c r="F23" s="14" t="s">
        <v>753</v>
      </c>
      <c r="G23" s="14" t="s">
        <v>753</v>
      </c>
      <c r="H23" s="14" t="s">
        <v>753</v>
      </c>
      <c r="I23" s="14" t="s">
        <v>753</v>
      </c>
      <c r="J23" s="14" t="s">
        <v>753</v>
      </c>
      <c r="K23" s="14" t="s">
        <v>753</v>
      </c>
      <c r="L23" s="14" t="s">
        <v>753</v>
      </c>
      <c r="M23" s="14" t="s">
        <v>753</v>
      </c>
      <c r="N23" s="14" t="s">
        <v>753</v>
      </c>
      <c r="O23" s="14" t="s">
        <v>753</v>
      </c>
      <c r="P23" s="14" t="s">
        <v>753</v>
      </c>
      <c r="Q23" s="14" t="s">
        <v>753</v>
      </c>
    </row>
    <row r="24" spans="2:17">
      <c r="B24" s="193" t="s">
        <v>89</v>
      </c>
      <c r="C24" s="14" t="s">
        <v>753</v>
      </c>
      <c r="D24" s="14" t="s">
        <v>753</v>
      </c>
      <c r="E24" s="14" t="s">
        <v>753</v>
      </c>
      <c r="F24" s="14" t="s">
        <v>753</v>
      </c>
      <c r="G24" s="14" t="s">
        <v>753</v>
      </c>
      <c r="H24" s="14" t="s">
        <v>753</v>
      </c>
      <c r="I24" s="14" t="s">
        <v>753</v>
      </c>
      <c r="J24" s="14" t="s">
        <v>753</v>
      </c>
      <c r="K24" s="14" t="s">
        <v>753</v>
      </c>
      <c r="L24" s="14" t="s">
        <v>753</v>
      </c>
      <c r="M24" s="14" t="s">
        <v>753</v>
      </c>
      <c r="N24" s="14" t="s">
        <v>753</v>
      </c>
      <c r="O24" s="14" t="s">
        <v>753</v>
      </c>
      <c r="P24" s="14" t="s">
        <v>753</v>
      </c>
      <c r="Q24" s="14" t="s">
        <v>753</v>
      </c>
    </row>
    <row r="25" spans="2:17">
      <c r="B25" s="193" t="s">
        <v>90</v>
      </c>
      <c r="C25" s="14" t="s">
        <v>753</v>
      </c>
      <c r="D25" s="14" t="s">
        <v>753</v>
      </c>
      <c r="E25" s="14" t="s">
        <v>753</v>
      </c>
      <c r="F25" s="14" t="s">
        <v>753</v>
      </c>
      <c r="G25" s="14" t="s">
        <v>753</v>
      </c>
      <c r="H25" s="14" t="s">
        <v>753</v>
      </c>
      <c r="I25" s="14" t="s">
        <v>753</v>
      </c>
      <c r="J25" s="14" t="s">
        <v>753</v>
      </c>
      <c r="K25" s="14" t="s">
        <v>753</v>
      </c>
      <c r="L25" s="14" t="s">
        <v>753</v>
      </c>
      <c r="M25" s="14" t="s">
        <v>753</v>
      </c>
      <c r="N25" s="14" t="s">
        <v>753</v>
      </c>
      <c r="O25" s="14" t="s">
        <v>753</v>
      </c>
      <c r="P25" s="14" t="s">
        <v>753</v>
      </c>
      <c r="Q25" s="14" t="s">
        <v>753</v>
      </c>
    </row>
    <row r="26" spans="2:17">
      <c r="B26" s="193" t="s">
        <v>91</v>
      </c>
      <c r="C26" s="14" t="s">
        <v>753</v>
      </c>
      <c r="D26" s="14" t="s">
        <v>753</v>
      </c>
      <c r="E26" s="14" t="s">
        <v>753</v>
      </c>
      <c r="F26" s="14" t="s">
        <v>753</v>
      </c>
      <c r="G26" s="14" t="s">
        <v>753</v>
      </c>
      <c r="H26" s="14" t="s">
        <v>753</v>
      </c>
      <c r="I26" s="14" t="s">
        <v>753</v>
      </c>
      <c r="J26" s="14" t="s">
        <v>753</v>
      </c>
      <c r="K26" s="14" t="s">
        <v>753</v>
      </c>
      <c r="L26" s="14" t="s">
        <v>753</v>
      </c>
      <c r="M26" s="14" t="s">
        <v>753</v>
      </c>
      <c r="N26" s="14" t="s">
        <v>753</v>
      </c>
      <c r="O26" s="14" t="s">
        <v>753</v>
      </c>
      <c r="P26" s="14" t="s">
        <v>753</v>
      </c>
      <c r="Q26" s="14" t="s">
        <v>753</v>
      </c>
    </row>
    <row r="27" spans="2:17" ht="16.5" thickBot="1">
      <c r="B27" s="195" t="s">
        <v>92</v>
      </c>
      <c r="C27" s="14" t="s">
        <v>753</v>
      </c>
      <c r="D27" s="14" t="s">
        <v>753</v>
      </c>
      <c r="E27" s="14" t="s">
        <v>753</v>
      </c>
      <c r="F27" s="14" t="s">
        <v>753</v>
      </c>
      <c r="G27" s="14" t="s">
        <v>753</v>
      </c>
      <c r="H27" s="14" t="s">
        <v>753</v>
      </c>
      <c r="I27" s="14" t="s">
        <v>753</v>
      </c>
      <c r="J27" s="14" t="s">
        <v>753</v>
      </c>
      <c r="K27" s="14" t="s">
        <v>753</v>
      </c>
      <c r="L27" s="14" t="s">
        <v>753</v>
      </c>
      <c r="M27" s="14" t="s">
        <v>753</v>
      </c>
      <c r="N27" s="14" t="s">
        <v>753</v>
      </c>
      <c r="O27" s="14" t="s">
        <v>753</v>
      </c>
      <c r="P27" s="14" t="s">
        <v>753</v>
      </c>
      <c r="Q27" s="14" t="s">
        <v>753</v>
      </c>
    </row>
    <row r="28" spans="2:17" ht="24.75" customHeight="1">
      <c r="C28" s="16"/>
      <c r="D28" s="16"/>
      <c r="E28" s="16"/>
      <c r="F28" s="16"/>
      <c r="G28" s="16"/>
      <c r="H28" s="16"/>
      <c r="I28" s="16"/>
      <c r="J28" s="16"/>
      <c r="K28" s="16"/>
      <c r="L28" s="16"/>
      <c r="M28" s="16"/>
      <c r="N28" s="16"/>
      <c r="O28" s="16"/>
      <c r="P28" s="16"/>
      <c r="Q28" s="16"/>
    </row>
    <row r="30" spans="2:17">
      <c r="B30" s="2" t="s">
        <v>72</v>
      </c>
      <c r="C30" s="3"/>
      <c r="N30" s="36" t="s">
        <v>75</v>
      </c>
    </row>
    <row r="31" spans="2:17">
      <c r="H31" s="35" t="s">
        <v>73</v>
      </c>
    </row>
  </sheetData>
  <mergeCells count="19">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25" zoomScale="75" zoomScaleNormal="75" workbookViewId="0">
      <selection activeCell="B45" sqref="B45:G45"/>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 t="s">
        <v>756</v>
      </c>
      <c r="C3"/>
      <c r="D3" s="13"/>
      <c r="E3" s="13"/>
      <c r="F3" s="13"/>
      <c r="G3" s="17" t="s">
        <v>645</v>
      </c>
    </row>
    <row r="4" spans="2:10">
      <c r="B4" s="1" t="s">
        <v>757</v>
      </c>
      <c r="C4"/>
      <c r="D4" s="13"/>
      <c r="E4" s="13"/>
      <c r="F4" s="13"/>
    </row>
    <row r="7" spans="2:10" ht="22.5" customHeight="1">
      <c r="B7" s="584" t="s">
        <v>624</v>
      </c>
      <c r="C7" s="584"/>
      <c r="D7" s="584"/>
      <c r="E7" s="584"/>
      <c r="F7" s="584"/>
      <c r="G7" s="584"/>
      <c r="H7" s="24"/>
      <c r="I7" s="24"/>
    </row>
    <row r="8" spans="2:10">
      <c r="G8" s="23"/>
      <c r="H8" s="23"/>
      <c r="I8" s="23"/>
    </row>
    <row r="9" spans="2:10" ht="16.5" thickBot="1">
      <c r="G9" s="149" t="s">
        <v>4</v>
      </c>
    </row>
    <row r="10" spans="2:10" s="89" customFormat="1" ht="18" customHeight="1">
      <c r="B10" s="587" t="s">
        <v>820</v>
      </c>
      <c r="C10" s="588"/>
      <c r="D10" s="588"/>
      <c r="E10" s="588"/>
      <c r="F10" s="588"/>
      <c r="G10" s="589"/>
      <c r="J10" s="90"/>
    </row>
    <row r="11" spans="2:10" s="89" customFormat="1" ht="21.75" customHeight="1">
      <c r="B11" s="590"/>
      <c r="C11" s="591"/>
      <c r="D11" s="591"/>
      <c r="E11" s="591"/>
      <c r="F11" s="591"/>
      <c r="G11" s="592"/>
    </row>
    <row r="12" spans="2:10" s="89" customFormat="1" ht="54.75" customHeight="1">
      <c r="B12" s="186" t="s">
        <v>628</v>
      </c>
      <c r="C12" s="125" t="s">
        <v>65</v>
      </c>
      <c r="D12" s="125" t="s">
        <v>625</v>
      </c>
      <c r="E12" s="125" t="s">
        <v>626</v>
      </c>
      <c r="F12" s="125" t="s">
        <v>631</v>
      </c>
      <c r="G12" s="126" t="s">
        <v>676</v>
      </c>
    </row>
    <row r="13" spans="2:10" s="89" customFormat="1" ht="17.25" customHeight="1">
      <c r="B13" s="124"/>
      <c r="C13" s="125">
        <v>1</v>
      </c>
      <c r="D13" s="125">
        <v>2</v>
      </c>
      <c r="E13" s="125">
        <v>3</v>
      </c>
      <c r="F13" s="125" t="s">
        <v>632</v>
      </c>
      <c r="G13" s="126">
        <v>5</v>
      </c>
    </row>
    <row r="14" spans="2:10" s="89" customFormat="1" ht="33" customHeight="1">
      <c r="B14" s="127" t="s">
        <v>627</v>
      </c>
      <c r="C14" s="333"/>
      <c r="D14" s="334"/>
      <c r="E14" s="291"/>
      <c r="F14" s="335"/>
      <c r="G14" s="128"/>
    </row>
    <row r="15" spans="2:10" s="89" customFormat="1" ht="33" customHeight="1">
      <c r="B15" s="129" t="s">
        <v>655</v>
      </c>
      <c r="C15" s="334"/>
      <c r="D15" s="334"/>
      <c r="E15" s="406"/>
      <c r="F15" s="334"/>
      <c r="G15" s="128"/>
    </row>
    <row r="16" spans="2:10" s="89" customFormat="1" ht="33" customHeight="1" thickBot="1">
      <c r="B16" s="130" t="s">
        <v>633</v>
      </c>
      <c r="C16" s="334"/>
      <c r="D16" s="334"/>
      <c r="E16" s="406"/>
      <c r="F16" s="336"/>
      <c r="G16" s="115"/>
    </row>
    <row r="17" spans="2:8" s="89" customFormat="1" ht="42.75" customHeight="1" thickBot="1">
      <c r="B17" s="131"/>
      <c r="C17" s="132"/>
      <c r="D17" s="133"/>
      <c r="E17" s="134"/>
      <c r="F17" s="370" t="s">
        <v>4</v>
      </c>
      <c r="G17" s="370"/>
    </row>
    <row r="18" spans="2:8" s="89" customFormat="1" ht="33" customHeight="1">
      <c r="B18" s="582" t="s">
        <v>821</v>
      </c>
      <c r="C18" s="554"/>
      <c r="D18" s="554"/>
      <c r="E18" s="554"/>
      <c r="F18" s="583"/>
      <c r="G18" s="371"/>
      <c r="H18" s="368"/>
    </row>
    <row r="19" spans="2:8" s="89" customFormat="1" ht="18.75">
      <c r="B19" s="135"/>
      <c r="C19" s="125" t="s">
        <v>677</v>
      </c>
      <c r="D19" s="125" t="s">
        <v>678</v>
      </c>
      <c r="E19" s="125" t="s">
        <v>679</v>
      </c>
      <c r="F19" s="372" t="s">
        <v>680</v>
      </c>
      <c r="G19" s="369"/>
    </row>
    <row r="20" spans="2:8" s="89" customFormat="1" ht="33" customHeight="1">
      <c r="B20" s="127" t="s">
        <v>627</v>
      </c>
      <c r="C20" s="335"/>
      <c r="D20" s="335"/>
      <c r="E20" s="335"/>
      <c r="F20" s="373"/>
      <c r="G20" s="27"/>
    </row>
    <row r="21" spans="2:8" ht="33" customHeight="1">
      <c r="B21" s="175" t="s">
        <v>655</v>
      </c>
      <c r="C21" s="406"/>
      <c r="D21" s="406"/>
      <c r="E21" s="407"/>
      <c r="F21" s="408"/>
      <c r="G21" s="27"/>
      <c r="H21" s="27"/>
    </row>
    <row r="22" spans="2:8" ht="33" customHeight="1" thickBot="1">
      <c r="B22" s="130" t="s">
        <v>633</v>
      </c>
      <c r="C22" s="406"/>
      <c r="D22" s="406"/>
      <c r="E22" s="407"/>
      <c r="F22" s="408"/>
      <c r="G22" s="27"/>
      <c r="H22" s="27"/>
    </row>
    <row r="23" spans="2:8" ht="33" customHeight="1" thickBot="1">
      <c r="G23" s="149" t="s">
        <v>4</v>
      </c>
    </row>
    <row r="24" spans="2:8" ht="33" customHeight="1">
      <c r="B24" s="582" t="s">
        <v>822</v>
      </c>
      <c r="C24" s="554"/>
      <c r="D24" s="554"/>
      <c r="E24" s="554"/>
      <c r="F24" s="554"/>
      <c r="G24" s="583"/>
    </row>
    <row r="25" spans="2:8" ht="47.25" customHeight="1">
      <c r="B25" s="127" t="s">
        <v>628</v>
      </c>
      <c r="C25" s="125" t="s">
        <v>65</v>
      </c>
      <c r="D25" s="125" t="s">
        <v>625</v>
      </c>
      <c r="E25" s="125" t="s">
        <v>626</v>
      </c>
      <c r="F25" s="125" t="s">
        <v>631</v>
      </c>
      <c r="G25" s="126" t="s">
        <v>727</v>
      </c>
    </row>
    <row r="26" spans="2:8" ht="17.25" customHeight="1">
      <c r="B26" s="585" t="s">
        <v>627</v>
      </c>
      <c r="C26" s="125">
        <v>1</v>
      </c>
      <c r="D26" s="125">
        <v>2</v>
      </c>
      <c r="E26" s="125">
        <v>3</v>
      </c>
      <c r="F26" s="125" t="s">
        <v>632</v>
      </c>
      <c r="G26" s="126">
        <v>5</v>
      </c>
    </row>
    <row r="27" spans="2:8" ht="33" customHeight="1">
      <c r="B27" s="586"/>
    </row>
    <row r="28" spans="2:8" ht="33" customHeight="1">
      <c r="B28" s="175" t="s">
        <v>655</v>
      </c>
      <c r="C28" s="407"/>
      <c r="D28" s="407"/>
      <c r="E28" s="407"/>
      <c r="F28" s="407"/>
      <c r="G28" s="410"/>
    </row>
    <row r="29" spans="2:8" ht="33" customHeight="1" thickBot="1">
      <c r="B29" s="130" t="s">
        <v>633</v>
      </c>
      <c r="C29" s="334"/>
      <c r="D29" s="334"/>
      <c r="E29" s="334"/>
      <c r="F29" s="334"/>
      <c r="G29" s="409"/>
    </row>
    <row r="30" spans="2:8" ht="33" customHeight="1" thickBot="1">
      <c r="G30" s="149" t="s">
        <v>4</v>
      </c>
    </row>
    <row r="31" spans="2:8" ht="33" customHeight="1">
      <c r="B31" s="582" t="s">
        <v>804</v>
      </c>
      <c r="C31" s="554"/>
      <c r="D31" s="554"/>
      <c r="E31" s="554"/>
      <c r="F31" s="554"/>
      <c r="G31" s="583"/>
    </row>
    <row r="32" spans="2:8" ht="47.25" customHeight="1">
      <c r="B32" s="135" t="s">
        <v>628</v>
      </c>
      <c r="C32" s="125" t="s">
        <v>65</v>
      </c>
      <c r="D32" s="125" t="s">
        <v>625</v>
      </c>
      <c r="E32" s="125" t="s">
        <v>626</v>
      </c>
      <c r="F32" s="125" t="s">
        <v>631</v>
      </c>
      <c r="G32" s="126" t="s">
        <v>722</v>
      </c>
    </row>
    <row r="33" spans="2:7" ht="17.25" customHeight="1">
      <c r="B33" s="585" t="s">
        <v>627</v>
      </c>
      <c r="C33" s="125">
        <v>1</v>
      </c>
      <c r="D33" s="125">
        <v>2</v>
      </c>
      <c r="E33" s="125">
        <v>3</v>
      </c>
      <c r="F33" s="125" t="s">
        <v>632</v>
      </c>
      <c r="G33" s="126">
        <v>5</v>
      </c>
    </row>
    <row r="34" spans="2:7" ht="33" customHeight="1">
      <c r="B34" s="586"/>
    </row>
    <row r="35" spans="2:7" ht="33" customHeight="1">
      <c r="B35" s="129" t="s">
        <v>655</v>
      </c>
      <c r="C35" s="334"/>
      <c r="D35" s="334"/>
      <c r="E35" s="334"/>
      <c r="F35" s="334"/>
      <c r="G35" s="409"/>
    </row>
    <row r="36" spans="2:7" ht="33" customHeight="1" thickBot="1">
      <c r="B36" s="178" t="s">
        <v>633</v>
      </c>
      <c r="C36" s="334"/>
      <c r="D36" s="334"/>
      <c r="E36" s="334"/>
      <c r="F36" s="334"/>
      <c r="G36" s="409"/>
    </row>
    <row r="37" spans="2:7" ht="33" customHeight="1" thickBot="1">
      <c r="G37" s="149" t="s">
        <v>4</v>
      </c>
    </row>
    <row r="38" spans="2:7" ht="33" customHeight="1">
      <c r="B38" s="582" t="s">
        <v>823</v>
      </c>
      <c r="C38" s="554"/>
      <c r="D38" s="554"/>
      <c r="E38" s="554"/>
      <c r="F38" s="554"/>
      <c r="G38" s="583"/>
    </row>
    <row r="39" spans="2:7" ht="43.5" customHeight="1">
      <c r="B39" s="135" t="s">
        <v>628</v>
      </c>
      <c r="C39" s="125" t="s">
        <v>65</v>
      </c>
      <c r="D39" s="125" t="s">
        <v>625</v>
      </c>
      <c r="E39" s="125" t="s">
        <v>626</v>
      </c>
      <c r="F39" s="125" t="s">
        <v>631</v>
      </c>
      <c r="G39" s="126" t="s">
        <v>723</v>
      </c>
    </row>
    <row r="40" spans="2:7" ht="17.25" customHeight="1">
      <c r="B40" s="585" t="s">
        <v>627</v>
      </c>
      <c r="C40" s="125">
        <v>1</v>
      </c>
      <c r="D40" s="125">
        <v>2</v>
      </c>
      <c r="E40" s="125">
        <v>3</v>
      </c>
      <c r="F40" s="125" t="s">
        <v>632</v>
      </c>
      <c r="G40" s="126">
        <v>5</v>
      </c>
    </row>
    <row r="41" spans="2:7" ht="33" customHeight="1">
      <c r="B41" s="586"/>
      <c r="C41" s="334"/>
      <c r="D41" s="334"/>
      <c r="E41" s="334"/>
      <c r="F41" s="334"/>
      <c r="G41" s="116"/>
    </row>
    <row r="42" spans="2:7" ht="33" customHeight="1">
      <c r="B42" s="129" t="s">
        <v>623</v>
      </c>
      <c r="C42" s="337"/>
      <c r="D42" s="337"/>
      <c r="E42" s="337"/>
      <c r="F42" s="337"/>
      <c r="G42" s="176"/>
    </row>
    <row r="43" spans="2:7" ht="33" customHeight="1" thickBot="1">
      <c r="B43" s="178" t="s">
        <v>633</v>
      </c>
      <c r="C43" s="292"/>
      <c r="D43" s="292"/>
      <c r="E43" s="292"/>
      <c r="F43" s="292"/>
      <c r="G43" s="115"/>
    </row>
    <row r="44" spans="2:7" ht="33" customHeight="1" thickBot="1">
      <c r="G44" s="149" t="s">
        <v>4</v>
      </c>
    </row>
    <row r="45" spans="2:7" ht="33" customHeight="1">
      <c r="B45" s="582" t="s">
        <v>824</v>
      </c>
      <c r="C45" s="554"/>
      <c r="D45" s="554"/>
      <c r="E45" s="554"/>
      <c r="F45" s="554"/>
      <c r="G45" s="583"/>
    </row>
    <row r="46" spans="2:7" ht="44.25" customHeight="1">
      <c r="B46" s="135" t="s">
        <v>628</v>
      </c>
      <c r="C46" s="125" t="s">
        <v>65</v>
      </c>
      <c r="D46" s="125" t="s">
        <v>625</v>
      </c>
      <c r="E46" s="125" t="s">
        <v>626</v>
      </c>
      <c r="F46" s="125" t="s">
        <v>631</v>
      </c>
      <c r="G46" s="126" t="s">
        <v>724</v>
      </c>
    </row>
    <row r="47" spans="2:7" ht="17.25" customHeight="1">
      <c r="B47" s="585" t="s">
        <v>627</v>
      </c>
      <c r="C47" s="125">
        <v>1</v>
      </c>
      <c r="D47" s="125">
        <v>2</v>
      </c>
      <c r="E47" s="125">
        <v>3</v>
      </c>
      <c r="F47" s="125" t="s">
        <v>632</v>
      </c>
      <c r="G47" s="126">
        <v>5</v>
      </c>
    </row>
    <row r="48" spans="2:7" ht="33" customHeight="1">
      <c r="B48" s="586"/>
      <c r="C48" s="334"/>
      <c r="D48" s="334"/>
      <c r="E48" s="334"/>
      <c r="F48" s="334"/>
      <c r="G48" s="116"/>
    </row>
    <row r="49" spans="2:7" ht="33" customHeight="1">
      <c r="B49" s="175" t="s">
        <v>655</v>
      </c>
      <c r="C49" s="337"/>
      <c r="D49" s="291"/>
      <c r="E49" s="337"/>
      <c r="F49" s="291"/>
      <c r="G49" s="176"/>
    </row>
    <row r="50" spans="2:7" ht="33" customHeight="1" thickBot="1">
      <c r="B50" s="130" t="s">
        <v>633</v>
      </c>
      <c r="C50" s="292"/>
      <c r="D50" s="338"/>
      <c r="E50" s="292"/>
      <c r="F50" s="338"/>
      <c r="G50" s="115"/>
    </row>
    <row r="51" spans="2:7" ht="33" customHeight="1">
      <c r="B51" s="177"/>
      <c r="C51" s="27"/>
      <c r="D51" s="27"/>
      <c r="E51" s="27"/>
      <c r="F51" s="27"/>
      <c r="G51" s="27"/>
    </row>
    <row r="52" spans="2:7" ht="18.75" customHeight="1">
      <c r="B52" s="593" t="s">
        <v>656</v>
      </c>
      <c r="C52" s="593"/>
      <c r="D52" s="593"/>
      <c r="E52" s="593"/>
      <c r="F52" s="593"/>
      <c r="G52" s="593"/>
    </row>
    <row r="53" spans="2:7" ht="18.75" customHeight="1">
      <c r="B53" s="123"/>
    </row>
    <row r="54" spans="2:7">
      <c r="B54" s="22" t="s">
        <v>667</v>
      </c>
      <c r="F54" s="123" t="s">
        <v>690</v>
      </c>
      <c r="G54" s="123"/>
    </row>
    <row r="55" spans="2:7">
      <c r="B55" s="544" t="s">
        <v>629</v>
      </c>
      <c r="C55" s="544"/>
      <c r="D55" s="544"/>
      <c r="E55" s="544"/>
      <c r="F55" s="544"/>
      <c r="G55" s="544"/>
    </row>
  </sheetData>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6" zoomScaleNormal="100" zoomScaleSheetLayoutView="75" workbookViewId="0">
      <selection activeCell="J13" sqref="J13"/>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756</v>
      </c>
      <c r="C2"/>
      <c r="H2" s="17"/>
      <c r="I2" s="17" t="s">
        <v>644</v>
      </c>
      <c r="N2" s="604"/>
      <c r="O2" s="604"/>
    </row>
    <row r="3" spans="2:18">
      <c r="B3" s="1" t="s">
        <v>757</v>
      </c>
      <c r="C3"/>
      <c r="N3" s="1"/>
      <c r="O3" s="21"/>
    </row>
    <row r="4" spans="2:18">
      <c r="C4" s="29"/>
      <c r="D4" s="29"/>
      <c r="E4" s="29"/>
      <c r="F4" s="29"/>
      <c r="G4" s="29"/>
      <c r="H4" s="29"/>
      <c r="I4" s="29"/>
      <c r="J4" s="29"/>
      <c r="K4" s="29"/>
      <c r="L4" s="29"/>
      <c r="M4" s="29"/>
      <c r="N4" s="29"/>
      <c r="O4" s="29"/>
    </row>
    <row r="5" spans="2:18" ht="20.25">
      <c r="B5" s="609" t="s">
        <v>70</v>
      </c>
      <c r="C5" s="609"/>
      <c r="D5" s="609"/>
      <c r="E5" s="609"/>
      <c r="F5" s="609"/>
      <c r="G5" s="609"/>
      <c r="H5" s="609"/>
      <c r="I5" s="609"/>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20" t="s">
        <v>4</v>
      </c>
      <c r="K7" s="30"/>
      <c r="L7" s="30"/>
      <c r="M7" s="30"/>
      <c r="N7" s="30"/>
      <c r="O7" s="30"/>
      <c r="P7" s="30"/>
    </row>
    <row r="8" spans="2:18" s="34" customFormat="1" ht="32.25" customHeight="1">
      <c r="B8" s="547" t="s">
        <v>10</v>
      </c>
      <c r="C8" s="600" t="s">
        <v>11</v>
      </c>
      <c r="D8" s="602" t="s">
        <v>825</v>
      </c>
      <c r="E8" s="602" t="s">
        <v>806</v>
      </c>
      <c r="F8" s="602" t="s">
        <v>826</v>
      </c>
      <c r="G8" s="605" t="s">
        <v>815</v>
      </c>
      <c r="H8" s="606"/>
      <c r="I8" s="607" t="s">
        <v>827</v>
      </c>
      <c r="J8" s="31"/>
      <c r="K8" s="31"/>
      <c r="L8" s="31"/>
      <c r="M8" s="31"/>
      <c r="N8" s="31"/>
      <c r="O8" s="32"/>
      <c r="P8" s="33"/>
      <c r="Q8" s="33"/>
      <c r="R8" s="33"/>
    </row>
    <row r="9" spans="2:18" s="34" customFormat="1" ht="28.5" customHeight="1" thickBot="1">
      <c r="B9" s="548"/>
      <c r="C9" s="601"/>
      <c r="D9" s="603"/>
      <c r="E9" s="603"/>
      <c r="F9" s="603"/>
      <c r="G9" s="187" t="s">
        <v>1</v>
      </c>
      <c r="H9" s="188" t="s">
        <v>66</v>
      </c>
      <c r="I9" s="608"/>
      <c r="J9" s="33"/>
      <c r="K9" s="33"/>
      <c r="L9" s="33"/>
      <c r="M9" s="33"/>
      <c r="N9" s="33"/>
      <c r="O9" s="33"/>
      <c r="P9" s="33"/>
      <c r="Q9" s="33"/>
      <c r="R9" s="33"/>
    </row>
    <row r="10" spans="2:18" s="12" customFormat="1" ht="24" customHeight="1">
      <c r="B10" s="189" t="s">
        <v>78</v>
      </c>
      <c r="C10" s="190" t="s">
        <v>63</v>
      </c>
      <c r="D10" s="504"/>
      <c r="E10" s="502"/>
      <c r="F10" s="506"/>
      <c r="G10" s="506"/>
      <c r="H10" s="191"/>
      <c r="I10" s="192"/>
      <c r="J10" s="7"/>
      <c r="K10" s="7"/>
      <c r="L10" s="7"/>
      <c r="M10" s="7"/>
      <c r="N10" s="7"/>
      <c r="O10" s="7"/>
      <c r="P10" s="7"/>
      <c r="Q10" s="7"/>
      <c r="R10" s="7"/>
    </row>
    <row r="11" spans="2:18" s="12" customFormat="1" ht="24" customHeight="1">
      <c r="B11" s="193" t="s">
        <v>79</v>
      </c>
      <c r="C11" s="118" t="s">
        <v>64</v>
      </c>
      <c r="D11" s="501"/>
      <c r="E11" s="411">
        <v>46000</v>
      </c>
      <c r="F11" s="411">
        <v>50000</v>
      </c>
      <c r="G11" s="411">
        <v>25000</v>
      </c>
      <c r="H11" s="411">
        <v>2500</v>
      </c>
      <c r="I11" s="515">
        <f>H11/G11*100</f>
        <v>10</v>
      </c>
      <c r="J11" s="7"/>
      <c r="K11" s="7"/>
      <c r="L11" s="7"/>
      <c r="M11" s="7"/>
      <c r="N11" s="7"/>
      <c r="O11" s="7"/>
      <c r="P11" s="7"/>
      <c r="Q11" s="7"/>
      <c r="R11" s="7"/>
    </row>
    <row r="12" spans="2:18" s="12" customFormat="1" ht="24" customHeight="1">
      <c r="B12" s="193" t="s">
        <v>80</v>
      </c>
      <c r="C12" s="118" t="s">
        <v>59</v>
      </c>
      <c r="D12" s="501"/>
      <c r="E12" s="411"/>
      <c r="F12" s="411"/>
      <c r="G12" s="411"/>
      <c r="H12" s="119"/>
      <c r="I12" s="194"/>
      <c r="J12" s="7"/>
      <c r="K12" s="7"/>
      <c r="L12" s="7"/>
      <c r="M12" s="7"/>
      <c r="N12" s="7"/>
      <c r="O12" s="7"/>
      <c r="P12" s="7"/>
      <c r="Q12" s="7"/>
      <c r="R12" s="7"/>
    </row>
    <row r="13" spans="2:18" s="12" customFormat="1" ht="24" customHeight="1">
      <c r="B13" s="193" t="s">
        <v>81</v>
      </c>
      <c r="C13" s="118" t="s">
        <v>60</v>
      </c>
      <c r="D13" s="501"/>
      <c r="E13" s="411"/>
      <c r="F13" s="411"/>
      <c r="G13" s="411"/>
      <c r="H13" s="119"/>
      <c r="I13" s="194"/>
      <c r="J13" s="7"/>
      <c r="K13" s="7"/>
      <c r="L13" s="7"/>
      <c r="M13" s="7"/>
      <c r="N13" s="7"/>
      <c r="O13" s="7"/>
      <c r="P13" s="7"/>
      <c r="Q13" s="7"/>
      <c r="R13" s="7"/>
    </row>
    <row r="14" spans="2:18" s="12" customFormat="1" ht="24" customHeight="1">
      <c r="B14" s="193" t="s">
        <v>82</v>
      </c>
      <c r="C14" s="118" t="s">
        <v>61</v>
      </c>
      <c r="D14" s="411">
        <v>350000</v>
      </c>
      <c r="E14" s="411">
        <v>365000</v>
      </c>
      <c r="F14" s="411">
        <v>350000</v>
      </c>
      <c r="G14" s="411">
        <v>175000</v>
      </c>
      <c r="H14" s="411">
        <v>304910</v>
      </c>
      <c r="I14" s="515">
        <f>H14/G14*100</f>
        <v>174.23428571428573</v>
      </c>
      <c r="J14" s="7"/>
      <c r="K14" s="7"/>
      <c r="L14" s="7"/>
      <c r="M14" s="7"/>
      <c r="N14" s="7"/>
      <c r="O14" s="7"/>
      <c r="P14" s="7"/>
      <c r="Q14" s="7"/>
      <c r="R14" s="7"/>
    </row>
    <row r="15" spans="2:18" s="12" customFormat="1" ht="24" customHeight="1">
      <c r="B15" s="193" t="s">
        <v>83</v>
      </c>
      <c r="C15" s="118" t="s">
        <v>62</v>
      </c>
      <c r="D15" s="411">
        <v>20000</v>
      </c>
      <c r="E15" s="411">
        <v>33000</v>
      </c>
      <c r="F15" s="411">
        <v>35000</v>
      </c>
      <c r="G15" s="411">
        <v>17000</v>
      </c>
      <c r="H15" s="411">
        <v>16900</v>
      </c>
      <c r="I15" s="515">
        <f>H15/G15*100</f>
        <v>99.411764705882348</v>
      </c>
      <c r="J15" s="7"/>
      <c r="K15" s="7"/>
      <c r="L15" s="7"/>
      <c r="M15" s="7"/>
      <c r="N15" s="7"/>
      <c r="O15" s="7"/>
      <c r="P15" s="7"/>
      <c r="Q15" s="7"/>
      <c r="R15" s="7"/>
    </row>
    <row r="16" spans="2:18" s="12" customFormat="1" ht="24" customHeight="1" thickBot="1">
      <c r="B16" s="195" t="s">
        <v>84</v>
      </c>
      <c r="C16" s="118" t="s">
        <v>802</v>
      </c>
      <c r="D16" s="503"/>
      <c r="E16" s="505"/>
      <c r="F16" s="412"/>
      <c r="G16" s="412"/>
      <c r="H16" s="412"/>
      <c r="I16" s="196"/>
      <c r="J16" s="7"/>
      <c r="K16" s="7"/>
      <c r="L16" s="7"/>
      <c r="M16" s="7"/>
      <c r="N16" s="7"/>
      <c r="O16" s="7"/>
      <c r="P16" s="7"/>
      <c r="Q16" s="7"/>
      <c r="R16" s="7"/>
    </row>
    <row r="17" spans="2:11" ht="16.5" thickBot="1">
      <c r="B17" s="197"/>
      <c r="C17" s="197"/>
      <c r="D17" s="197"/>
      <c r="E17" s="197"/>
      <c r="F17" s="205"/>
    </row>
    <row r="18" spans="2:11" ht="20.25" customHeight="1">
      <c r="B18" s="594" t="s">
        <v>619</v>
      </c>
      <c r="C18" s="597" t="s">
        <v>63</v>
      </c>
      <c r="D18" s="597"/>
      <c r="E18" s="598"/>
      <c r="F18" s="599" t="s">
        <v>64</v>
      </c>
      <c r="G18" s="597"/>
      <c r="H18" s="598"/>
      <c r="I18" s="599" t="s">
        <v>59</v>
      </c>
      <c r="J18" s="597"/>
      <c r="K18" s="598"/>
    </row>
    <row r="19" spans="2:11">
      <c r="B19" s="595"/>
      <c r="C19" s="111">
        <v>1</v>
      </c>
      <c r="D19" s="111">
        <v>2</v>
      </c>
      <c r="E19" s="198">
        <v>3</v>
      </c>
      <c r="F19" s="206">
        <v>4</v>
      </c>
      <c r="G19" s="111">
        <v>5</v>
      </c>
      <c r="H19" s="198">
        <v>6</v>
      </c>
      <c r="I19" s="206">
        <v>7</v>
      </c>
      <c r="J19" s="111">
        <v>8</v>
      </c>
      <c r="K19" s="198">
        <v>9</v>
      </c>
    </row>
    <row r="20" spans="2:11">
      <c r="B20" s="596"/>
      <c r="C20" s="112" t="s">
        <v>620</v>
      </c>
      <c r="D20" s="112" t="s">
        <v>621</v>
      </c>
      <c r="E20" s="199" t="s">
        <v>622</v>
      </c>
      <c r="F20" s="207" t="s">
        <v>620</v>
      </c>
      <c r="G20" s="112" t="s">
        <v>621</v>
      </c>
      <c r="H20" s="199" t="s">
        <v>622</v>
      </c>
      <c r="I20" s="207" t="s">
        <v>620</v>
      </c>
      <c r="J20" s="112" t="s">
        <v>621</v>
      </c>
      <c r="K20" s="199" t="s">
        <v>622</v>
      </c>
    </row>
    <row r="21" spans="2:11">
      <c r="B21" s="200">
        <v>1</v>
      </c>
      <c r="C21" s="113"/>
      <c r="D21" s="113"/>
      <c r="E21" s="201"/>
      <c r="F21" s="208"/>
      <c r="G21" s="113"/>
      <c r="H21" s="201"/>
      <c r="I21" s="208"/>
      <c r="J21" s="113"/>
      <c r="K21" s="201"/>
    </row>
    <row r="22" spans="2:11">
      <c r="B22" s="200">
        <v>2</v>
      </c>
      <c r="C22" s="113"/>
      <c r="D22" s="113"/>
      <c r="E22" s="201"/>
      <c r="F22" s="208"/>
      <c r="G22" s="113"/>
      <c r="H22" s="201"/>
      <c r="I22" s="208"/>
      <c r="J22" s="113"/>
      <c r="K22" s="201"/>
    </row>
    <row r="23" spans="2:11">
      <c r="B23" s="200">
        <v>3</v>
      </c>
      <c r="C23" s="113"/>
      <c r="D23" s="113"/>
      <c r="E23" s="201"/>
      <c r="F23" s="208"/>
      <c r="G23" s="113"/>
      <c r="H23" s="201"/>
      <c r="I23" s="208"/>
      <c r="J23" s="113"/>
      <c r="K23" s="201"/>
    </row>
    <row r="24" spans="2:11">
      <c r="B24" s="200">
        <v>4</v>
      </c>
      <c r="C24" s="113"/>
      <c r="D24" s="113"/>
      <c r="E24" s="201"/>
      <c r="F24" s="208"/>
      <c r="G24" s="113"/>
      <c r="H24" s="201"/>
      <c r="I24" s="208"/>
      <c r="J24" s="113"/>
      <c r="K24" s="201"/>
    </row>
    <row r="25" spans="2:11">
      <c r="B25" s="200">
        <v>5</v>
      </c>
      <c r="C25" s="113"/>
      <c r="D25" s="113"/>
      <c r="E25" s="201"/>
      <c r="F25" s="208"/>
      <c r="G25" s="113"/>
      <c r="H25" s="201"/>
      <c r="I25" s="208"/>
      <c r="J25" s="113"/>
      <c r="K25" s="201"/>
    </row>
    <row r="26" spans="2:11">
      <c r="B26" s="200">
        <v>6</v>
      </c>
      <c r="C26" s="113"/>
      <c r="D26" s="113"/>
      <c r="E26" s="201"/>
      <c r="F26" s="208"/>
      <c r="G26" s="113"/>
      <c r="H26" s="201"/>
      <c r="I26" s="208"/>
      <c r="J26" s="113"/>
      <c r="K26" s="201"/>
    </row>
    <row r="27" spans="2:11">
      <c r="B27" s="200">
        <v>7</v>
      </c>
      <c r="C27" s="113"/>
      <c r="D27" s="113"/>
      <c r="E27" s="201"/>
      <c r="F27" s="208"/>
      <c r="G27" s="113"/>
      <c r="H27" s="201"/>
      <c r="I27" s="208"/>
      <c r="J27" s="113"/>
      <c r="K27" s="201"/>
    </row>
    <row r="28" spans="2:11">
      <c r="B28" s="200">
        <v>8</v>
      </c>
      <c r="C28" s="113"/>
      <c r="D28" s="113"/>
      <c r="E28" s="201"/>
      <c r="F28" s="208"/>
      <c r="G28" s="113"/>
      <c r="H28" s="201"/>
      <c r="I28" s="208"/>
      <c r="J28" s="113"/>
      <c r="K28" s="201"/>
    </row>
    <row r="29" spans="2:11">
      <c r="B29" s="200">
        <v>9</v>
      </c>
      <c r="C29" s="113"/>
      <c r="D29" s="113"/>
      <c r="E29" s="201"/>
      <c r="F29" s="208"/>
      <c r="G29" s="113"/>
      <c r="H29" s="201"/>
      <c r="I29" s="208"/>
      <c r="J29" s="113"/>
      <c r="K29" s="201"/>
    </row>
    <row r="30" spans="2:11" ht="16.5" thickBot="1">
      <c r="B30" s="202">
        <v>10</v>
      </c>
      <c r="C30" s="203"/>
      <c r="D30" s="203"/>
      <c r="E30" s="204"/>
      <c r="F30" s="209"/>
      <c r="G30" s="203"/>
      <c r="H30" s="204"/>
      <c r="I30" s="209"/>
      <c r="J30" s="203"/>
      <c r="K30" s="204"/>
    </row>
    <row r="32" spans="2:11">
      <c r="B32" s="22" t="s">
        <v>667</v>
      </c>
      <c r="C32" s="22"/>
      <c r="D32" s="22"/>
      <c r="E32" s="22"/>
      <c r="F32" s="117" t="s">
        <v>629</v>
      </c>
      <c r="G32" s="22"/>
      <c r="H32" s="22" t="s">
        <v>630</v>
      </c>
      <c r="I32" s="22"/>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workbookViewId="0">
      <selection activeCell="C12" sqref="C12"/>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756</v>
      </c>
      <c r="C2"/>
      <c r="D2" s="54"/>
      <c r="E2" s="54"/>
      <c r="F2" s="28"/>
      <c r="G2" s="28"/>
      <c r="H2" s="28"/>
      <c r="J2" s="17" t="s">
        <v>640</v>
      </c>
    </row>
    <row r="3" spans="1:11">
      <c r="B3" s="1" t="s">
        <v>757</v>
      </c>
      <c r="C3"/>
      <c r="D3" s="54"/>
      <c r="E3" s="54"/>
      <c r="F3" s="28"/>
      <c r="G3" s="28"/>
      <c r="H3" s="28"/>
      <c r="J3" s="17"/>
      <c r="K3" s="17"/>
    </row>
    <row r="6" spans="1:11" ht="20.25">
      <c r="B6" s="609" t="s">
        <v>728</v>
      </c>
      <c r="C6" s="609"/>
      <c r="D6" s="609"/>
      <c r="E6" s="609"/>
      <c r="F6" s="609"/>
      <c r="G6" s="609"/>
      <c r="H6" s="609"/>
      <c r="I6" s="609"/>
      <c r="J6" s="23"/>
    </row>
    <row r="7" spans="1:11" ht="0.75" customHeight="1" thickBot="1">
      <c r="B7" s="13"/>
      <c r="C7" s="13"/>
      <c r="D7" s="13"/>
      <c r="E7" s="13"/>
      <c r="F7" s="13"/>
      <c r="G7" s="13"/>
      <c r="H7" s="13"/>
      <c r="I7" s="13"/>
      <c r="J7" s="17" t="s">
        <v>291</v>
      </c>
    </row>
    <row r="8" spans="1:11" s="122" customFormat="1" ht="91.5" customHeight="1" thickBot="1">
      <c r="A8" s="222"/>
      <c r="B8" s="225" t="s">
        <v>636</v>
      </c>
      <c r="C8" s="226" t="s">
        <v>692</v>
      </c>
      <c r="D8" s="226" t="s">
        <v>638</v>
      </c>
      <c r="E8" s="226" t="s">
        <v>635</v>
      </c>
      <c r="F8" s="226" t="s">
        <v>639</v>
      </c>
      <c r="G8" s="226" t="s">
        <v>637</v>
      </c>
      <c r="H8" s="226" t="s">
        <v>735</v>
      </c>
      <c r="I8" s="226" t="s">
        <v>736</v>
      </c>
      <c r="J8" s="228" t="s">
        <v>734</v>
      </c>
    </row>
    <row r="9" spans="1:11" s="122" customFormat="1" ht="16.5" thickBot="1">
      <c r="A9" s="222"/>
      <c r="B9" s="225">
        <v>1</v>
      </c>
      <c r="C9" s="227">
        <v>2</v>
      </c>
      <c r="D9" s="226">
        <v>3</v>
      </c>
      <c r="E9" s="226">
        <v>4</v>
      </c>
      <c r="F9" s="227">
        <v>5</v>
      </c>
      <c r="G9" s="226">
        <v>6</v>
      </c>
      <c r="H9" s="226">
        <v>7</v>
      </c>
      <c r="I9" s="227">
        <v>8</v>
      </c>
      <c r="J9" s="228" t="s">
        <v>733</v>
      </c>
    </row>
    <row r="10" spans="1:11" s="122" customFormat="1">
      <c r="A10" s="222"/>
      <c r="B10" s="509">
        <v>2017</v>
      </c>
      <c r="C10" s="224" t="s">
        <v>832</v>
      </c>
      <c r="D10" s="233" t="s">
        <v>729</v>
      </c>
      <c r="E10" s="153"/>
      <c r="F10" s="224"/>
      <c r="G10" s="153"/>
      <c r="H10" s="153"/>
      <c r="I10" s="224"/>
      <c r="J10" s="232"/>
    </row>
    <row r="11" spans="1:11">
      <c r="A11" s="223"/>
      <c r="B11" s="221">
        <v>2018</v>
      </c>
      <c r="C11" s="510" t="s">
        <v>833</v>
      </c>
      <c r="D11" s="121" t="s">
        <v>691</v>
      </c>
      <c r="E11" s="25"/>
      <c r="F11" s="25"/>
      <c r="G11" s="25"/>
      <c r="H11" s="25"/>
      <c r="I11" s="25"/>
      <c r="J11" s="116"/>
    </row>
    <row r="12" spans="1:11">
      <c r="A12" s="223"/>
      <c r="B12" s="221" t="s">
        <v>691</v>
      </c>
      <c r="C12" s="510"/>
      <c r="D12" s="121" t="s">
        <v>691</v>
      </c>
      <c r="E12" s="375"/>
      <c r="F12" s="375"/>
      <c r="G12" s="375"/>
      <c r="H12" s="375"/>
      <c r="I12" s="375"/>
      <c r="J12" s="176"/>
    </row>
    <row r="13" spans="1:11" ht="16.5" thickBot="1">
      <c r="A13" s="223"/>
      <c r="B13" s="229" t="s">
        <v>691</v>
      </c>
      <c r="C13" s="511"/>
      <c r="D13" s="230" t="s">
        <v>691</v>
      </c>
      <c r="E13" s="114"/>
      <c r="F13" s="114"/>
      <c r="G13" s="114"/>
      <c r="H13" s="114"/>
      <c r="I13" s="114"/>
      <c r="J13" s="176"/>
    </row>
    <row r="14" spans="1:11">
      <c r="J14" s="231"/>
    </row>
    <row r="15" spans="1:11">
      <c r="B15" s="22" t="s">
        <v>732</v>
      </c>
      <c r="H15" s="123"/>
    </row>
    <row r="16" spans="1:11">
      <c r="B16" s="22" t="s">
        <v>730</v>
      </c>
      <c r="H16" s="123"/>
    </row>
    <row r="17" spans="2:8" ht="15.75" customHeight="1">
      <c r="B17" s="123" t="s">
        <v>731</v>
      </c>
      <c r="C17" s="123"/>
      <c r="D17" s="123"/>
      <c r="H17" s="374"/>
    </row>
    <row r="18" spans="2:8">
      <c r="B18" s="123"/>
      <c r="C18" s="123"/>
      <c r="D18" s="123"/>
      <c r="H18" s="374"/>
    </row>
    <row r="20" spans="2:8">
      <c r="B20" s="56" t="s">
        <v>72</v>
      </c>
      <c r="C20" s="56"/>
      <c r="D20" s="55"/>
      <c r="E20" s="55"/>
      <c r="F20" s="35" t="s">
        <v>73</v>
      </c>
      <c r="H20" s="35"/>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6</vt:i4>
      </vt:variant>
    </vt:vector>
  </HeadingPairs>
  <TitlesOfParts>
    <vt:vector size="21"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List1</vt:lpstr>
      <vt:lpstr>Chart1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X</cp:lastModifiedBy>
  <cp:lastPrinted>2019-07-24T10:07:28Z</cp:lastPrinted>
  <dcterms:created xsi:type="dcterms:W3CDTF">2013-03-12T08:27:17Z</dcterms:created>
  <dcterms:modified xsi:type="dcterms:W3CDTF">2019-08-13T06:14:35Z</dcterms:modified>
</cp:coreProperties>
</file>